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22"/>
  <workbookPr/>
  <mc:AlternateContent xmlns:mc="http://schemas.openxmlformats.org/markup-compatibility/2006">
    <mc:Choice Requires="x15">
      <x15ac:absPath xmlns:x15ac="http://schemas.microsoft.com/office/spreadsheetml/2010/11/ac" url="/Users/markrosenblatt/Library/CloudStorage/Dropbox/Op ed/Tech Policy/Collateral/WOTR collateral/"/>
    </mc:Choice>
  </mc:AlternateContent>
  <xr:revisionPtr revIDLastSave="0" documentId="8_{48AFFBB2-944C-5543-8BDE-AFB54605398F}" xr6:coauthVersionLast="47" xr6:coauthVersionMax="47" xr10:uidLastSave="{00000000-0000-0000-0000-000000000000}"/>
  <bookViews>
    <workbookView xWindow="0" yWindow="680" windowWidth="29400" windowHeight="18440" tabRatio="500" activeTab="2" xr2:uid="{00000000-000D-0000-FFFF-FFFF00000000}"/>
  </bookViews>
  <sheets>
    <sheet name="README" sheetId="1" r:id="rId1"/>
    <sheet name="Source_Registry" sheetId="2" r:id="rId2"/>
    <sheet name="Tier1_Comparison" sheetId="14" r:id="rId3"/>
    <sheet name="Policy_Summary" sheetId="3" r:id="rId4"/>
    <sheet name="Column_Definitions" sheetId="4" r:id="rId5"/>
    <sheet name="Full_EVA_2013_Raw" sheetId="5" r:id="rId6"/>
    <sheet name="Full_EVA_2014_Raw" sheetId="6" r:id="rId7"/>
    <sheet name="Full_EVA_2015_Raw" sheetId="7" r:id="rId8"/>
    <sheet name="Full_EVA_2016_Raw" sheetId="8" r:id="rId9"/>
    <sheet name="Full_EVA_2026_Raw" sheetId="9" r:id="rId10"/>
    <sheet name="Trend_2013_2026" sheetId="10" r:id="rId11"/>
    <sheet name="Methodology_Comparison" sheetId="11" r:id="rId12"/>
    <sheet name="Full_Sector_Comparison" sheetId="12" r:id="rId13"/>
    <sheet name="NAICS_3133_Comparison" sheetId="13" r:id="rId14"/>
    <sheet name="Paragraph_Derivations" sheetId="15" r:id="rId1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52" i="15" l="1"/>
  <c r="C52" i="15"/>
  <c r="B52" i="15"/>
  <c r="D51" i="15"/>
  <c r="C51" i="15"/>
  <c r="B51" i="15"/>
  <c r="D50" i="15"/>
  <c r="C50" i="15"/>
  <c r="B50" i="15"/>
  <c r="E42" i="15"/>
  <c r="D42" i="15"/>
  <c r="E41" i="15"/>
  <c r="D41" i="15"/>
  <c r="E40" i="15"/>
  <c r="D40" i="15"/>
  <c r="E39" i="15"/>
  <c r="D39" i="15"/>
  <c r="E32" i="15"/>
  <c r="D32" i="15"/>
  <c r="E31" i="15"/>
  <c r="D31" i="15"/>
  <c r="E30" i="15"/>
  <c r="D30" i="15"/>
  <c r="E29" i="15"/>
  <c r="D29" i="15"/>
  <c r="E20" i="15"/>
  <c r="D20" i="15"/>
  <c r="E19" i="15"/>
  <c r="D19" i="15"/>
  <c r="E18" i="15"/>
  <c r="D18" i="15"/>
  <c r="E17" i="15"/>
  <c r="D17" i="15"/>
  <c r="E9" i="15"/>
  <c r="D9" i="15"/>
  <c r="E8" i="15"/>
  <c r="E6" i="15"/>
  <c r="E38" i="14"/>
  <c r="D38" i="14"/>
  <c r="C38" i="14"/>
  <c r="E37" i="14"/>
  <c r="D37" i="14"/>
  <c r="C37" i="14"/>
  <c r="E36" i="14"/>
  <c r="D36" i="14"/>
  <c r="C36" i="14"/>
  <c r="C35" i="14"/>
  <c r="D29" i="14"/>
  <c r="I28" i="14"/>
  <c r="H28" i="14"/>
  <c r="G28" i="14"/>
  <c r="F28" i="14"/>
  <c r="E28" i="14"/>
  <c r="D28" i="14"/>
  <c r="I27" i="14"/>
  <c r="H27" i="14"/>
  <c r="G27" i="14"/>
  <c r="F27" i="14"/>
  <c r="E27" i="14"/>
  <c r="D27" i="14"/>
  <c r="G26" i="14"/>
  <c r="F26" i="14"/>
  <c r="E26" i="14"/>
  <c r="D26" i="14"/>
  <c r="I26" i="14" s="1"/>
  <c r="G25" i="14"/>
  <c r="F25" i="14"/>
  <c r="E25" i="14"/>
  <c r="D25" i="14"/>
  <c r="I25" i="14" s="1"/>
  <c r="I24" i="14"/>
  <c r="H24" i="14"/>
  <c r="G24" i="14"/>
  <c r="F24" i="14"/>
  <c r="E24" i="14"/>
  <c r="D24" i="14"/>
  <c r="I23" i="14"/>
  <c r="H23" i="14"/>
  <c r="G23" i="14"/>
  <c r="F23" i="14"/>
  <c r="E23" i="14"/>
  <c r="D23" i="14"/>
  <c r="G22" i="14"/>
  <c r="F22" i="14"/>
  <c r="E22" i="14"/>
  <c r="D22" i="14"/>
  <c r="I22" i="14" s="1"/>
  <c r="G21" i="14"/>
  <c r="F21" i="14"/>
  <c r="E21" i="14"/>
  <c r="D21" i="14"/>
  <c r="I21" i="14" s="1"/>
  <c r="I20" i="14"/>
  <c r="H20" i="14"/>
  <c r="G20" i="14"/>
  <c r="F20" i="14"/>
  <c r="E20" i="14"/>
  <c r="D20" i="14"/>
  <c r="I19" i="14"/>
  <c r="H19" i="14"/>
  <c r="G19" i="14"/>
  <c r="F19" i="14"/>
  <c r="E19" i="14"/>
  <c r="D19" i="14"/>
  <c r="G18" i="14"/>
  <c r="F18" i="14"/>
  <c r="E18" i="14"/>
  <c r="D18" i="14"/>
  <c r="I18" i="14" s="1"/>
  <c r="G17" i="14"/>
  <c r="F17" i="14"/>
  <c r="E17" i="14"/>
  <c r="D17" i="14"/>
  <c r="I17" i="14" s="1"/>
  <c r="I16" i="14"/>
  <c r="H16" i="14"/>
  <c r="G16" i="14"/>
  <c r="F16" i="14"/>
  <c r="E16" i="14"/>
  <c r="D16" i="14"/>
  <c r="I15" i="14"/>
  <c r="H15" i="14"/>
  <c r="G15" i="14"/>
  <c r="F15" i="14"/>
  <c r="E15" i="14"/>
  <c r="D15" i="14"/>
  <c r="G14" i="14"/>
  <c r="F14" i="14"/>
  <c r="E14" i="14"/>
  <c r="D14" i="14"/>
  <c r="I14" i="14" s="1"/>
  <c r="G13" i="14"/>
  <c r="F13" i="14"/>
  <c r="E13" i="14"/>
  <c r="D13" i="14"/>
  <c r="I13" i="14" s="1"/>
  <c r="I12" i="14"/>
  <c r="H12" i="14"/>
  <c r="G12" i="14"/>
  <c r="F12" i="14"/>
  <c r="E12" i="14"/>
  <c r="D12" i="14"/>
  <c r="I11" i="14"/>
  <c r="G11" i="14"/>
  <c r="H11" i="14" s="1"/>
  <c r="F11" i="14"/>
  <c r="E11" i="14"/>
  <c r="D11" i="14"/>
  <c r="G10" i="14"/>
  <c r="F10" i="14"/>
  <c r="E10" i="14"/>
  <c r="D10" i="14"/>
  <c r="I10" i="14" s="1"/>
  <c r="G9" i="14"/>
  <c r="F9" i="14"/>
  <c r="E9" i="14"/>
  <c r="D9" i="14"/>
  <c r="I9" i="14" s="1"/>
  <c r="I8" i="14"/>
  <c r="H8" i="14"/>
  <c r="G8" i="14"/>
  <c r="F8" i="14"/>
  <c r="E8" i="14"/>
  <c r="D8" i="14"/>
  <c r="I7" i="14"/>
  <c r="G7" i="14"/>
  <c r="H7" i="14" s="1"/>
  <c r="F7" i="14"/>
  <c r="E7" i="14"/>
  <c r="D7" i="14"/>
  <c r="E16" i="3"/>
  <c r="G10" i="15" s="1"/>
  <c r="D16" i="3"/>
  <c r="E10" i="15" s="1"/>
  <c r="C16" i="3"/>
  <c r="D10" i="15" s="1"/>
  <c r="E15" i="3"/>
  <c r="F9" i="15" s="1"/>
  <c r="D15" i="3"/>
  <c r="C15" i="3"/>
  <c r="E14" i="3"/>
  <c r="G8" i="15" s="1"/>
  <c r="D14" i="3"/>
  <c r="C14" i="3"/>
  <c r="D8" i="15" s="1"/>
  <c r="E13" i="3"/>
  <c r="F7" i="15" s="1"/>
  <c r="D13" i="3"/>
  <c r="E7" i="15" s="1"/>
  <c r="C13" i="3"/>
  <c r="D7" i="15" s="1"/>
  <c r="E12" i="3"/>
  <c r="G6" i="15" s="1"/>
  <c r="D12" i="3"/>
  <c r="C12" i="3"/>
  <c r="D6" i="15" s="1"/>
  <c r="D11" i="15" l="1"/>
  <c r="E29" i="14"/>
  <c r="H9" i="14"/>
  <c r="G29" i="14" s="1"/>
  <c r="H13" i="14"/>
  <c r="H17" i="14"/>
  <c r="H21" i="14"/>
  <c r="H25" i="14"/>
  <c r="G7" i="15"/>
  <c r="G11" i="15" s="1"/>
  <c r="G9" i="15"/>
  <c r="E17" i="3"/>
  <c r="H10" i="14"/>
  <c r="H14" i="14"/>
  <c r="H18" i="14"/>
  <c r="H22" i="14"/>
  <c r="H26" i="14"/>
  <c r="F6" i="15"/>
  <c r="F11" i="15" s="1"/>
  <c r="F8" i="15"/>
  <c r="F10" i="15"/>
  <c r="I17" i="3"/>
  <c r="G37" i="14" l="1"/>
  <c r="E35" i="14"/>
  <c r="G36" i="14"/>
  <c r="G38" i="14"/>
  <c r="F38" i="14"/>
  <c r="F36" i="14"/>
  <c r="F37" i="14"/>
  <c r="D35" i="14"/>
  <c r="F52" i="15"/>
  <c r="D24" i="15"/>
  <c r="E44" i="15"/>
  <c r="E23" i="15"/>
  <c r="F50" i="15"/>
  <c r="D44" i="15"/>
  <c r="D23" i="15"/>
  <c r="F51" i="15"/>
  <c r="D49" i="15"/>
  <c r="E24" i="15"/>
  <c r="C49" i="15"/>
  <c r="E52" i="15"/>
  <c r="E50" i="15"/>
  <c r="E43" i="15"/>
  <c r="E22" i="15"/>
  <c r="D43" i="15"/>
  <c r="D22" i="15"/>
  <c r="E33" i="15"/>
  <c r="C22" i="15"/>
  <c r="E51" i="15"/>
  <c r="D33" i="15"/>
  <c r="E21" i="15"/>
  <c r="D21" i="15"/>
</calcChain>
</file>

<file path=xl/sharedStrings.xml><?xml version="1.0" encoding="utf-8"?>
<sst xmlns="http://schemas.openxmlformats.org/spreadsheetml/2006/main" count="1839" uniqueCount="675">
  <si>
    <t>POLICY SUMMARY: Manufacturing ROC vs. WACC — 2013 and 2026  |  Both from Real Damodaran EVA Data</t>
  </si>
  <si>
    <t>ROC spread = ROC minus WACC. Positive = value creating. Negative = value destroying. Data from Damodaran EVA files — REAL SOURCE DATA both periods.</t>
  </si>
  <si>
    <t>Physical Mfg Sector</t>
  </si>
  <si>
    <t>2013 ROC</t>
  </si>
  <si>
    <t>2013 WACC</t>
  </si>
  <si>
    <t>2013 Spread</t>
  </si>
  <si>
    <t>2026 ROC</t>
  </si>
  <si>
    <t>2026 WACC</t>
  </si>
  <si>
    <t>2026 Spread</t>
  </si>
  <si>
    <t>Policy Implication</t>
  </si>
  <si>
    <t>Auto &amp; Truck</t>
  </si>
  <si>
    <t>Was barely sub-WACC in 2013 (-0.36pp). Now deeply sub-WACC (-7.13pp). EV capex burden without returns. Assembly + supply chain both sub-WACC.</t>
  </si>
  <si>
    <t>Chemical (Basic)</t>
  </si>
  <si>
    <t>Was well above WACC in 2013 (+7.1pp). Now sub-WACC (-2.5pp). 13-year secular deterioration. Energy cost volatility + global overcapacity.</t>
  </si>
  <si>
    <t>Steel</t>
  </si>
  <si>
    <t>Just barely above WACC in 2013 (+0.33pp). Now sub-WACC (-1.04pp). Section 232 tariff effect temporary — ROIC has re-deteriorated. Tariffs alone insufficient.</t>
  </si>
  <si>
    <t>Rubber &amp; Tires</t>
  </si>
  <si>
    <t>Was strongly above WACC in 2013 (+16.2pp). Catastrophic deterioration to sub-WACC (-1.31pp). China tire competition + raw material volatility. Only 3 firms in 2026 — critical supply chain.</t>
  </si>
  <si>
    <t>Auto Parts</t>
  </si>
  <si>
    <t>Significantly declined from strong position (+15.7pp spread) to barely above WACC (+0.8pp). Physical supply chain under pressure.</t>
  </si>
  <si>
    <t>★  CORE MANUFACTURING AVERAGE EVA SPREAD (5-SECTOR)  ★</t>
  </si>
  <si>
    <t>The five capital-intensive physical manufacturing sectors used as the "core manufacturing" baseline throughout this analysis. Average calculated as simple mean of 2026 EVA spreads.</t>
  </si>
  <si>
    <t>Sector</t>
  </si>
  <si>
    <t>2026 EVA Spread</t>
  </si>
  <si>
    <t>Declined from +21.7pp to +3.7pp above WACC. Still above WACC but trend is negative. Specialty chemical capacity investment needed.</t>
  </si>
  <si>
    <t>★  AVERAGE — 5 CORE MANUFACTURING SECTORS</t>
  </si>
  <si>
    <t>AVG EVA SPREAD  →</t>
  </si>
  <si>
    <t>For context: Software (System &amp; Application) 2026 EVA spread = +20.0pp  |  Business &amp; Consumer Services = +21.1pp  |  Drugs (Pharmaceutical) = +9.1pp  |  Total Market ex-Financials = +7.35pp  |  Core manufacturing earns approx. 22–24pp LESS than software/services on a risk-adjusted basis.</t>
  </si>
  <si>
    <t>Packaging &amp; Container</t>
  </si>
  <si>
    <t>Above WACC both periods. Modest decline. Physical manufacturing benchmark.</t>
  </si>
  <si>
    <t>Building Materials</t>
  </si>
  <si>
    <t>Actually IMPROVED. Infrastructure and construction demand driving returns. Not a policy target.</t>
  </si>
  <si>
    <t>Machinery</t>
  </si>
  <si>
    <t>Declined modestly but well above WACC both periods. Capital goods manufacturing strong. Reshoring demand.</t>
  </si>
  <si>
    <t>Semiconductor (blended)</t>
  </si>
  <si>
    <t>Blended ROC appears to have improved. But WACC also rose sharply (+1.94pp). Spread improved +6.95pp, but this is NVIDIA AI supercycle. Physical IDM sub-layer (Intel, GloFo, TI) earns ~12% — at/below WACC. Blended figure is distorted by fabless FGP. See v3 disaggregation workbook.</t>
  </si>
  <si>
    <t>Computers/Peripherals (blended)</t>
  </si>
  <si>
    <t>Appears stable. But this is ENTIRELY Apple. Physical computer hardware (HP, Dell, SuperMicro) earns ~19%. The blended ROC is meaningless as a manufacturing benchmark. WACC rose +1.1pp but spread barely changed. See v3 disaggregation workbook.</t>
  </si>
  <si>
    <t>Telecom. Equipment (blended)</t>
  </si>
  <si>
    <t>Appears improved. But Cisco (FGP) is 50%+ of category revenue. Physical infrastructure mfg (CommScope, Coherent, Lumentum) earns ~5% — deeply sub-WACC. See v3 disaggregation workbook.</t>
  </si>
  <si>
    <t>LEGEND: Red = CRITICAL sub-WACC deterioration | Orange = HIGH priority | Yellow = MODERATE | Green = LOW/not a target | Blue = NOTE (FGP distortion — see v3 workbook)</t>
  </si>
  <si>
    <t>THE CORE POLICY NARRATIVE FROM REAL DAMODARAN DATA (2013 AND 2026)</t>
  </si>
  <si>
    <t>Pre-existing structural weakness</t>
  </si>
  <si>
    <t>Auto &amp; Truck was ALREADY sub-WACC in 2013 (-0.36pp spread). Chemical (Basic) was above WACC but declining. Steel was just barely above WACC (+0.33pp). This is PRE-COVID, PRE-CHIPS ACT, PRE-China alarm escalation. The structural deterioration of US physical manufacturing was already underway before the political moment that triggered current policy debate.</t>
  </si>
  <si>
    <t>WACC rise compounds the problem</t>
  </si>
  <si>
    <t>Between 2013 and 2026, the risk-free rate rose from 3.04% to ~4.2% and ERP increased, so sector WACCs rose 1-2pp. This means a sector that was marginally above WACC in 2013 can now be sub-WACC in 2026 even with UNCHANGED absolute ROC. The higher cost of capital environment makes the investment case HARDER, not easier — precisely when the US wants to attract manufacturing capital.</t>
  </si>
  <si>
    <t>The FGP distortion is NOT new — it GREW</t>
  </si>
  <si>
    <t>Semiconductor blended ROC: 18.35% in 2013 → 27.23% in 2026. This appears to be improvement but it is entirely NVIDIA's AI supercycle inflating the fabless tier. The physical IDM/fab layer (Intel, GlobalFoundries, ON Semi) has DETERIORATED over this period, especially Intel's collapse from $23B operating income to operating losses. The FGP distortion in Damodaran's data has GROWN between 2013 and 2026, making the blended benchmark even less reliable as a manufacturing policy data point than it was a decade ago.</t>
  </si>
  <si>
    <t>Policy conclusion</t>
  </si>
  <si>
    <t>The Damodaran real-data comparison supports three conclusions: (1) Physical manufacturing has been systematically sub-WACC or deteriorating for over a decade, not just since COVID or China escalation. (2) The higher interest rate environment makes capital incentives MORE necessary, not less, to close the WACC gap. (3) Categories that appear high-ROIC (Semiconductor, Computers, Telecom Equip) are entirely driven by FGP/fabless firms with no physical manufacturing footprint. The policy case — MINA, DO IT NOW, Mannie Mac — addresses exactly the physical manufacturing tier that has persistently earned sub-WACC returns.</t>
  </si>
  <si>
    <t>Damodaran EVA Data — Real Source Comparison: 2013 vs. 2026  |  NAICS 31-33 Manufacturing Focus</t>
  </si>
  <si>
    <t>SOURCE A — 2013
(REAL DATA)</t>
  </si>
  <si>
    <t>EVA13.xls uploaded by user, originally from pages.stern.nyu.edu/~adamodar/pc/archives/EVA13.xls
File date stamp: January 5, 2014 (Excel serial 41644). Covers TTM data through ~Q3 2013.
Damodaran's standard: compiled at year-end, labeled by year of data. This is his '2013' dataset.
ROC methodology: After-tax ROC with lease adjustment, likely with R&amp;D capitalization (consistent with EVA formula).
Market parameters: LT Treasury 3.04%, ERP 5.00% (US implied Jan 2014). ~7,766 firms total.</t>
  </si>
  <si>
    <t>SOURCE B — 2026
(REAL DATA)</t>
  </si>
  <si>
    <t>EVA.html fetched directly from pages.stern.nyu.edu/~adamodar/New_Home_Page/datafile/EVA.html on March 16, 2026.
Date of analysis: January 2026. Covers TTM through ~Q3 2025.
ROC methodology: Same EVA formula — after-tax ROC. Cross-checked: matches 'Lease &amp; R&amp;D adjusted after-tax ROIC'
column from roc.html. Consistent with 2013 EVA methodology.
Market parameters: higher ERP and risk-free rate (10-yr T-bond ~4.2% Jan 2026). ~5,994 firms total.</t>
  </si>
  <si>
    <t>WHAT IS NOT IN THIS FILE</t>
  </si>
  <si>
    <t>mgnroc.html data (the 'blended ROIC' from previous workbook v3) uses a DIFFERENT, SLIGHTLY HIGHER ROC than
the EVA file. mgnroc ROC ≈ unadjusted after-tax ROIC; EVA ROC ≈ lease+R&amp;D adjusted. Both are valid but
the EVA methodology is what allows direct 2013-vs-2026 comparison since both files use the same formula.
Example: Semiconductor mgnroc 2026 = 41.8%; EVA 2026 = 27.2%. The lower EVA figure is after R&amp;D cap. adjustment.</t>
  </si>
  <si>
    <t>TAXONOMY CHANGE WARNING</t>
  </si>
  <si>
    <t>Damodaran changed industry classifications between 2013 and 2026. Key differences for manufacturing:
• Semiconductor: 2013 n=104 → 2026 n=66 (category narrowed — some firms reclassified)
• Computers/Peripherals: 2013 n=66 → 2026 n=36 (narrowed)
• Telecom. Equipment: 2013 n=131 → 2026 n=57 (significantly narrowed)
• Electronics: 2013 single 'Electronics' (191 firms) → 2026 split into General (114) + Consumer (8)
• Electrical Equipment: 2013 n=135 → 2026 n=112
These changes mean sector ROC comparisons should be treated as directional, not precise.</t>
  </si>
  <si>
    <t>KEY FINDING — PHYSICAL MFG</t>
  </si>
  <si>
    <t>For capital-intensive physical manufacturers (Steel, Auto, Chemicals), the 2013→2026 comparison shows
DETERIORATION in both absolute ROC and EVA spread:
• Auto &amp; Truck: ROC spread -0.36% (2013) → -7.13% (2026) — was barely sub-WACC, now deeply sub-WACC
• Chemical (Basic): spread +7.10% (2013) → -2.50% (2026) — was above WACC, now below
• Steel: spread +0.33% (2013) → -1.04% (2026) — barely above WACC, now below
• Rubber &amp; Tires: spread +16.2% (2013) → -1.31% (2026) — dramatic deterioration
Conclusion: Physical manufacturing was ALREADY under pressure in 2013 (pre-China alarm escalation).
The policy case is not about a new crisis but a LONG-TERM structural deterioration that predates recent politics.</t>
  </si>
  <si>
    <t>KEY FINDING — METHODOLOGY NOTE</t>
  </si>
  <si>
    <t>The ROC figures in this file ARE lower than the mgnroc.html 'blended ROIC' figures used in v1-v3 of the
disaggregation workbook. This is because the EVA methodology applies R&amp;D capitalization which REDUCES
apparent ROC for R&amp;D-intensive sectors (Semiconductor, Pharma, Tech) by adding capitalized R&amp;D to IC.
For capital-intensive physical manufacturers (Steel, Chemicals, Auto), R&amp;D capitalization has minimal impact
so those sector ROCs are comparable across both methodologies and across 2013/2026.</t>
  </si>
  <si>
    <t>TAB GUIDE</t>
  </si>
  <si>
    <t>1.README | 2.Full_EVA_2013_Raw | 3.Full_EVA_2026_Raw | 4.NAICS_3133_Comparison | 5.Policy_Summary</t>
  </si>
  <si>
    <t>DAMODARAN EVA DATA — SOURCE REGISTRY &amp; CITATION GUIDE</t>
  </si>
  <si>
    <t>Authoritative record of all primary sources used in this workbook. Last updated: March 16, 2026.</t>
  </si>
  <si>
    <t>SECTION 1 — PRIMARY DATA SOURCES</t>
  </si>
  <si>
    <t>Field</t>
  </si>
  <si>
    <t>Source A — 2013 Dataset</t>
  </si>
  <si>
    <t>Source B — 2026 Dataset</t>
  </si>
  <si>
    <t>Workbook Reference Label</t>
  </si>
  <si>
    <t>Source A — 2013 (REAL DATA)</t>
  </si>
  <si>
    <t>Source B — 2026 (REAL DATA)</t>
  </si>
  <si>
    <t>Sheet in This Workbook</t>
  </si>
  <si>
    <t>Full_EVA_2013_Raw</t>
  </si>
  <si>
    <t>Full_EVA_2026_Raw</t>
  </si>
  <si>
    <t>Original File / Resource</t>
  </si>
  <si>
    <t>EVA13.xls</t>
  </si>
  <si>
    <t>EVA.html</t>
  </si>
  <si>
    <t>Full URL</t>
  </si>
  <si>
    <t>pages.stern.nyu.edu/~adamodar/pc/archives/EVA13.xls</t>
  </si>
  <si>
    <t>pages.stern.nyu.edu/~adamodar/New_Home_Page/datafile/EVA.html</t>
  </si>
  <si>
    <t>File Type</t>
  </si>
  <si>
    <t>Excel Binary (.xls)</t>
  </si>
  <si>
    <t>HTML table (web page)</t>
  </si>
  <si>
    <t>Access / Download Date</t>
  </si>
  <si>
    <t>January 5, 2014 (Excel serial date 41644)</t>
  </si>
  <si>
    <t>March 16, 2026</t>
  </si>
  <si>
    <t>Data Coverage Period</t>
  </si>
  <si>
    <t>TTM through ~Q3 2013 (Damodaran "2013" vintage)</t>
  </si>
  <si>
    <t>TTM through ~Q3 2025 (Damodaran "2026" vintage; labeled Jan 2026 analysis)</t>
  </si>
  <si>
    <t>Universe of Firms</t>
  </si>
  <si>
    <t>n = 7,766 US-listed firms</t>
  </si>
  <si>
    <t>n = 5,994 US-listed firms</t>
  </si>
  <si>
    <t>Number of Industries</t>
  </si>
  <si>
    <t>97 (including Total Market)</t>
  </si>
  <si>
    <t>75 (including Total Market + Total ex-Financials)</t>
  </si>
  <si>
    <t>Risk-Free Rate Used</t>
  </si>
  <si>
    <t>3.04% (LT US Treasury, Jan 2014)</t>
  </si>
  <si>
    <t>~4.20% (10-yr T-bond, Jan 2026)</t>
  </si>
  <si>
    <t>Equity Risk Premium (ERP)</t>
  </si>
  <si>
    <t>5.00% (US implied, Jan 2014)</t>
  </si>
  <si>
    <t>~4.60% (US implied, Jan 2026)</t>
  </si>
  <si>
    <t>ROC Methodology</t>
  </si>
  <si>
    <t>After-tax ROC; lease-adjusted; R&amp;D capitalized (EVA formula). Cross-confirmed against Damodaran methodology notes.</t>
  </si>
  <si>
    <t>Lease &amp; R&amp;D adjusted after-tax ROIC (label on EVA.html). Cross-checked against roc.html — values match, confirming methodology consistency with 2013 file.</t>
  </si>
  <si>
    <t>WACC Methodology</t>
  </si>
  <si>
    <t>Cost of equity via CAPM (beta x ERP + Rf); cost of debt after-tax; weights at market value.</t>
  </si>
  <si>
    <t>Same CAPM-based WACC; higher Rf and adjusted ERP reflect 2026 market conditions.</t>
  </si>
  <si>
    <t>Columns Available (Raw Sheet)</t>
  </si>
  <si>
    <t>Industry Name | N | ROC | WACC | ROC-WACC Spread | BV Capital ($M) | EVA ($M)</t>
  </si>
  <si>
    <t>Industry Name | N | ROC | WACC | ROC-WACC Spread | Analytical Notes</t>
  </si>
  <si>
    <t>Reproduction Status</t>
  </si>
  <si>
    <t>Data reproduced verbatim from EVA13.xls. Full floating-point precision preserved from original file.</t>
  </si>
  <si>
    <t>Data transcribed from EVA.html as of March 16, 2026. Figures at 4 decimal places as displayed on source page.</t>
  </si>
  <si>
    <t>Suggested Citation</t>
  </si>
  <si>
    <t>Damodaran, A. (2014). EVA by Sector: United States [Dataset]. NYU Stern. Retrieved from pages.stern.nyu.edu/~adamodar/pc/archives/EVA13.xls (data as of January 5, 2014).</t>
  </si>
  <si>
    <t>Damodaran, A. (2026). EVA by Sector: United States [Dataset]. NYU Stern. Retrieved from pages.stern.nyu.edu/~adamodar/New_Home_Page/datafile/EVA.html (accessed March 16, 2026).</t>
  </si>
  <si>
    <t>SECTION 2 — RELATED SOURCES NOT INCLUDED IN THIS WORKBOOK</t>
  </si>
  <si>
    <t>Source</t>
  </si>
  <si>
    <t>URL / Location</t>
  </si>
  <si>
    <t>Reason Not Included / Relationship to This Workbook</t>
  </si>
  <si>
    <t>mgnroc.html (Damodaran)</t>
  </si>
  <si>
    <t>pages.stern.nyu.edu/~adamodar/New_Home_Page/datafile/mgnroc.html</t>
  </si>
  <si>
    <t>Uses a DIFFERENT ROC definition: blended unadjusted after-tax ROIC (no R&amp;D cap). NOT used in this workbook because methodologically inconsistent with EVA13.xls for cross-year comparison. Example: Semiconductor mgnroc 2026 = 41.8% vs. EVA 2026 = 27.2% — the delta is R&amp;D capitalization. See v3 disaggregation workbook for mgnroc data.</t>
  </si>
  <si>
    <t>roc.html (Damodaran)</t>
  </si>
  <si>
    <t>pages.stern.nyu.edu/~adamodar/New_Home_Page/datafile/roc.html</t>
  </si>
  <si>
    <t>Return on capital with multiple variants. Used as a cross-check to confirm that EVA.html 2026 ROC = "Lease &amp; R&amp;D adjusted after-tax ROIC" column in roc.html. Values confirmed to match. Not independently incorporated — EVA.html is canonical source.</t>
  </si>
  <si>
    <t>Damodaran v3 Disaggregation Workbook</t>
  </si>
  <si>
    <t>Internal working file (not published)</t>
  </si>
  <si>
    <t>FGP disaggregation within Semiconductor, Computers/Peripherals, and Telecom Equipment. Uses mgnroc.html plus Bloomberg/Compustat cross-checks to separate fabless/software firms from physical manufacturers. Referenced in Policy_Summary notes but not reproduced here.</t>
  </si>
  <si>
    <t>SECTION 3 — TAXONOMY CHANGE INDEX (2013 to 2026)</t>
  </si>
  <si>
    <t>2013 Category Name</t>
  </si>
  <si>
    <t>2013 N</t>
  </si>
  <si>
    <t>2026 Category Name</t>
  </si>
  <si>
    <t>2026 N</t>
  </si>
  <si>
    <t>Change Type</t>
  </si>
  <si>
    <t>Comparability Assessment</t>
  </si>
  <si>
    <t>Electronics</t>
  </si>
  <si>
    <t>Electronics (General)</t>
  </si>
  <si>
    <t>SPLIT</t>
  </si>
  <si>
    <t>DIRECTIONAL ONLY — 2013 combined; 2026 split into General (114) + Consumer &amp; Office (8). Firms migrated to adjacent categories.</t>
  </si>
  <si>
    <t>Electronics (Consumer &amp; Office)</t>
  </si>
  <si>
    <t>NARROWED</t>
  </si>
  <si>
    <t>NOT COMPARABLE — n=8 is statistically meaningless. Do not use 2026 figure.</t>
  </si>
  <si>
    <t>Semiconductor</t>
  </si>
  <si>
    <t>Directional — some firms reclassified to adjacent tech categories. Core semiconductor economics preserved.</t>
  </si>
  <si>
    <t>Computers/Peripherals</t>
  </si>
  <si>
    <t>Directional — Apple still dominates. FGP distortion persists in both periods.</t>
  </si>
  <si>
    <t>Telecom. Equipment</t>
  </si>
  <si>
    <t>SIGNIFICANTLY NARROWED</t>
  </si>
  <si>
    <t>Directional — major reclassification. Hardware vs. software boundary redefined between periods.</t>
  </si>
  <si>
    <t>Biotechnology</t>
  </si>
  <si>
    <t>Drugs (Biotechnology)</t>
  </si>
  <si>
    <t>EXPANDED + RENAMED</t>
  </si>
  <si>
    <t>NOT DIRECTLY COMPARABLE — n grew 42%. More pre-revenue biotechs included. Both periods show near-zero spread as artifact.</t>
  </si>
  <si>
    <t>Beverage</t>
  </si>
  <si>
    <t>Beverage (Soft)</t>
  </si>
  <si>
    <t>RENAMED + SPLIT</t>
  </si>
  <si>
    <t>Directional — 2013 combined soft+other; 2026 split. Alcoholic category exists in both (n=19 to 14).</t>
  </si>
  <si>
    <t>Computer Software</t>
  </si>
  <si>
    <t>Software (System &amp; Application)</t>
  </si>
  <si>
    <t>RENAMED + REORGANIZED</t>
  </si>
  <si>
    <t>NOT DIRECTLY COMPARABLE — major reclassification. Use with extreme caution for cross-year comparison.</t>
  </si>
  <si>
    <t>Internet software and services</t>
  </si>
  <si>
    <t>Software (Internet)</t>
  </si>
  <si>
    <t>HOLLOWED OUT</t>
  </si>
  <si>
    <t>NOT COMPARABLE — 2026 residual of 29 firms is a reclassification artifact. Major firms moved to other categories.</t>
  </si>
  <si>
    <t>Directional — n halved due to mergers, bankruptcies, delistings. Core economics comparable.</t>
  </si>
  <si>
    <t>Rubber&amp; Tires</t>
  </si>
  <si>
    <t>STABLE (TINY)</t>
  </si>
  <si>
    <t>Directional but fragile — n=4 and n=3 means single-firm moves drive average significantly.</t>
  </si>
  <si>
    <t>COLUMN DEFINITIONS — DAMODARAN EVA DATA</t>
  </si>
  <si>
    <t>Definitions apply to Full_EVA_2013_Raw and Full_EVA_2026_Raw. Where columns differ between years, both are noted.</t>
  </si>
  <si>
    <t>Column Name</t>
  </si>
  <si>
    <t>Present In</t>
  </si>
  <si>
    <t>Definition</t>
  </si>
  <si>
    <t>Units / Format</t>
  </si>
  <si>
    <t>Notes</t>
  </si>
  <si>
    <t>Industry Name</t>
  </si>
  <si>
    <t>Both years</t>
  </si>
  <si>
    <t>Damodaran sector classification label. Note: labels changed between 2013 and 2026. See Source_Registry Section 3 for the full taxonomy change index.</t>
  </si>
  <si>
    <t>Text string</t>
  </si>
  <si>
    <t>Primary join key between years. Case-sensitive. Some 2013 labels have no direct 2026 equivalent.</t>
  </si>
  <si>
    <t>N</t>
  </si>
  <si>
    <t>Number of publicly listed US firms in this industry category for which Damodaran computed EVA data in that vintage year.</t>
  </si>
  <si>
    <t>Integer count</t>
  </si>
  <si>
    <t>Low N (&lt; 10) indicates statistical fragility — a single firm can move the sector average by 5-20+ percentage points.</t>
  </si>
  <si>
    <t>ROC</t>
  </si>
  <si>
    <t>Return on Capital. After-tax, lease-adjusted, R&amp;D-capitalized ROIC. Computed as NOPAT / Invested Capital, where IC includes capitalized R&amp;D and operating lease ROU assets. Industry figure is simple average across all N firms.</t>
  </si>
  <si>
    <t>Decimal fraction (0.18 = 18%)</t>
  </si>
  <si>
    <t>NOT the same as mgnroc.html "blended ROIC." R&amp;D capitalization reduces apparent ROC for R&amp;D-intensive sectors vs. unadjusted figures. For capital-intensive physical manufacturers, R&amp;D adjustment is minimal.</t>
  </si>
  <si>
    <t>WACC</t>
  </si>
  <si>
    <t>Weighted Average Cost of Capital. Sector WACC using CAPM for cost of equity, after-tax cost of debt, weighted at market value. Reflects actual leverage and beta of firms in category.</t>
  </si>
  <si>
    <t>Decimal fraction (0.085 = 8.5%)</t>
  </si>
  <si>
    <t>2013: Rf=3.04%, ERP=5.00%. 2026: Rf~4.20%, ERP~4.60%. The ~1.2pp rise in risk-free rate mechanically raises WACCs even for sectors with unchanged business risk.</t>
  </si>
  <si>
    <t>ROC-WACC Spread</t>
  </si>
  <si>
    <t>Economic profit spread. ROC minus WACC. Positive = value creation. Negative = value destruction. This is the core EVA policy signal.</t>
  </si>
  <si>
    <t>Decimal fraction (0.07 = +7pp above WACC)</t>
  </si>
  <si>
    <t>Primary policy diagnostic. A sector moving from positive to negative spread over 2013-2026 has undergone structural deterioration regardless of absolute ROC movement.</t>
  </si>
  <si>
    <t>BV Capital ($M)</t>
  </si>
  <si>
    <t>2013 ONLY</t>
  </si>
  <si>
    <t>Book value of invested capital per firm, averaged across N firms. Invested capital = net fixed assets + working capital + capitalized R&amp;D + operating lease ROU assets.</t>
  </si>
  <si>
    <t>Millions of USD, per-firm average</t>
  </si>
  <si>
    <t>NOT present in 2026 EVA.html — Damodaran web format omits capital column in 2026 vintage. Useful for understanding capital intensity of each sector.</t>
  </si>
  <si>
    <t>EVA ($M)</t>
  </si>
  <si>
    <t>Economic Value Added in dollar terms. EVA = (ROC - WACC) x Invested Capital. Represents dollar surplus (or deficit) above what capital providers require. Large positive = capital-efficient high-return sector. Large negative = capital-destroying, rationally should see disinvestment.</t>
  </si>
  <si>
    <t>NOT present in 2026 EVA.html. Cross-check: EVA / BV Capital ≈ (ROC - WACC), subject to rounding. 2026 dollar EVA must be estimated externally.</t>
  </si>
  <si>
    <t>Analytical Notes</t>
  </si>
  <si>
    <t>2026 ONLY</t>
  </si>
  <si>
    <t>Flag column added during data transcription. Contains warnings for sectors where EVA figure is a statistical or classification artifact. Categories flagged: Electronics Consumer &amp; Office [n=8]; Drugs Biotechnology [clinical-stage averaging artifact]; Software Internet [reclassification rump].</t>
  </si>
  <si>
    <t>Text / NULL</t>
  </si>
  <si>
    <t>NULL for most rows. Non-NULL entries must be read before using the sector figure in any policy argument.</t>
  </si>
  <si>
    <t>DAMODARAN EVA DATA — US SECTORS (2013 VINTAGE) | SOURCE: EVA13.xls | REAL DATA — ALL 97 INDUSTRIES</t>
  </si>
  <si>
    <t>SOURCE A — 2013  |  File: EVA13.xls  |  URL: pages.stern.nyu.edu/~adamodar/pc/archives/EVA13.xls  |  Accessed: January 5, 2014 (Excel serial date 41644)  |  Period: TTM through ~Q3 2013  |  n = 7,766 firms</t>
  </si>
  <si>
    <t>ROC Method: After-tax ROC, lease-adjusted, R&amp;D capitalized  |  Rf: 3.04%  |  ERP: 5.00% (US Implied)  |  ROC &amp; WACC values are decimal fractions (0.18 = 18%).  See Column_Definitions sheet for full definitions.</t>
  </si>
  <si>
    <t>ROC−WACC Spread</t>
  </si>
  <si>
    <t>Advertising</t>
  </si>
  <si>
    <t>Aerospace/Defense</t>
  </si>
  <si>
    <t>Air Transport</t>
  </si>
  <si>
    <t>Apparel</t>
  </si>
  <si>
    <t>Bank</t>
  </si>
  <si>
    <t>Banks (Regional)</t>
  </si>
  <si>
    <t>Beverage (Alcoholic)</t>
  </si>
  <si>
    <t>Broadcasting</t>
  </si>
  <si>
    <t>Brokerage &amp; Investment Banking</t>
  </si>
  <si>
    <t>Business &amp; Consumer Services</t>
  </si>
  <si>
    <t>Cable TV</t>
  </si>
  <si>
    <t>Chemical (Diversified)</t>
  </si>
  <si>
    <t>Chemical (Specialty)</t>
  </si>
  <si>
    <t>Coal &amp; Related Energy</t>
  </si>
  <si>
    <t>Computer Services</t>
  </si>
  <si>
    <t>Construction</t>
  </si>
  <si>
    <t>Diversified</t>
  </si>
  <si>
    <t>Educational Services</t>
  </si>
  <si>
    <t>Electrical Equipment</t>
  </si>
  <si>
    <t>Engineering</t>
  </si>
  <si>
    <t>Entertainment</t>
  </si>
  <si>
    <t>Environmental &amp; Waste Services</t>
  </si>
  <si>
    <t>Farming/Agriculture</t>
  </si>
  <si>
    <t>Financial Svcs.</t>
  </si>
  <si>
    <t>Financial Svcs. (Non-bank &amp; Insurance)</t>
  </si>
  <si>
    <t>Food Processing</t>
  </si>
  <si>
    <t>Food Wholesalers</t>
  </si>
  <si>
    <t>Furn/Home Furnishings</t>
  </si>
  <si>
    <t>Healthcare Equipment</t>
  </si>
  <si>
    <t>Healthcare Facilities</t>
  </si>
  <si>
    <t>Healthcare Products</t>
  </si>
  <si>
    <t>Healthcare Services</t>
  </si>
  <si>
    <t>Heathcare Information and Technology</t>
  </si>
  <si>
    <t>Heavy Construction</t>
  </si>
  <si>
    <t>Homebuilding</t>
  </si>
  <si>
    <t>Hotel/Gaming</t>
  </si>
  <si>
    <t>Household Products</t>
  </si>
  <si>
    <t>Information Services</t>
  </si>
  <si>
    <t>Insurance (General)</t>
  </si>
  <si>
    <t>Insurance (Life)</t>
  </si>
  <si>
    <t>Insurance (Prop/Cas.)</t>
  </si>
  <si>
    <t>Investment Co.</t>
  </si>
  <si>
    <t>Metals &amp; Mining</t>
  </si>
  <si>
    <t>Office Equipment &amp; Services</t>
  </si>
  <si>
    <t>Oil/Gas (Integrated)</t>
  </si>
  <si>
    <t>Oil/Gas (Production and Exploration)</t>
  </si>
  <si>
    <t>Oil/Gas Distribution</t>
  </si>
  <si>
    <t>Oilfield Svcs/Equip.</t>
  </si>
  <si>
    <t>Paper/Forest Products</t>
  </si>
  <si>
    <t>Pharma &amp; Drugs</t>
  </si>
  <si>
    <t>Power</t>
  </si>
  <si>
    <t>Precious Metals</t>
  </si>
  <si>
    <t>Publshing &amp; Newspapers</t>
  </si>
  <si>
    <t>R.E.I.T.</t>
  </si>
  <si>
    <t>Railroad</t>
  </si>
  <si>
    <t>Real Estate (Development)</t>
  </si>
  <si>
    <t>Real Estate (General/Diversified)</t>
  </si>
  <si>
    <t>Real Estate (Operations &amp; Services)</t>
  </si>
  <si>
    <t>Recreation</t>
  </si>
  <si>
    <t>Reinsurance</t>
  </si>
  <si>
    <t>Restaurant</t>
  </si>
  <si>
    <t>Retail (Automotive)</t>
  </si>
  <si>
    <t>Retail (Building Supply)</t>
  </si>
  <si>
    <t>Retail (Distributors)</t>
  </si>
  <si>
    <t>Retail (General)</t>
  </si>
  <si>
    <t>Retail (Grocery and Food)</t>
  </si>
  <si>
    <t>Retail (Internet)</t>
  </si>
  <si>
    <t>Retail (Special Lines)</t>
  </si>
  <si>
    <t>Semiconductor Equip</t>
  </si>
  <si>
    <t>Shipbuilding &amp; Marine</t>
  </si>
  <si>
    <t>Shoe</t>
  </si>
  <si>
    <t>Telecom (Wireless)</t>
  </si>
  <si>
    <t>Telecom. Services</t>
  </si>
  <si>
    <t>Thrift</t>
  </si>
  <si>
    <t>Tobacco</t>
  </si>
  <si>
    <t>Transportation</t>
  </si>
  <si>
    <t>Trucking</t>
  </si>
  <si>
    <t>Utility (General)</t>
  </si>
  <si>
    <t>Utility (Water)</t>
  </si>
  <si>
    <t>Total Market</t>
  </si>
  <si>
    <t>DAMODARAN EVA DATA — US SECTORS (2014 VINTAGE) | SOURCE: EVA14.xls | US COMPANIES ONLY</t>
  </si>
  <si>
    <t>SOURCE: EVA14.xls — pages.stern.nyu.edu/~adamodar/pc/archives/EVA14.xls — January 5, 2015 — ~6,700 US firms — Rf=2.17%, ERP=5.75%</t>
  </si>
  <si>
    <t>ROC = after-tax ROIC (EVA methodology, lease+R&amp;D adjusted). WACC = firm-level CAPM WACC at market weights. All values decimal (0.18=18%). See Column_Definitions sheet.</t>
  </si>
  <si>
    <t>Bank (Money Center)</t>
  </si>
  <si>
    <t>Construction Supplies</t>
  </si>
  <si>
    <t>Drugs (Pharmaceutical)</t>
  </si>
  <si>
    <t>Education</t>
  </si>
  <si>
    <t>Engineering/Construction</t>
  </si>
  <si>
    <t>Green &amp; Renewable Energy</t>
  </si>
  <si>
    <t>Healthcare Support Services</t>
  </si>
  <si>
    <t>Hospitals/Healthcare Facilities</t>
  </si>
  <si>
    <t>Investments &amp; Asset Management</t>
  </si>
  <si>
    <t>Restaurant/Dining</t>
  </si>
  <si>
    <t>Retail (Online)</t>
  </si>
  <si>
    <t>Software (Entertainment)</t>
  </si>
  <si>
    <t>Transportation (Railroads)</t>
  </si>
  <si>
    <t>Unclassified</t>
  </si>
  <si>
    <t>DAMODARAN EVA DATA — US SECTORS (2015 VINTAGE) | SOURCE: EVA15.xls | US COMPANIES ONLY</t>
  </si>
  <si>
    <t>SOURCE: EVA15.xls — pages.stern.nyu.edu/~adamodar/pc/archives/EVA15.xls — January 5, 2016 — ~6,500 US firms — Rf=2.27%, ERP=6.00%</t>
  </si>
  <si>
    <t>DAMODARAN EVA DATA — US SECTORS (2016 VINTAGE) | SOURCE: EVA16.xls | US COMPANIES ONLY</t>
  </si>
  <si>
    <t>SOURCE: EVA16.xls — pages.stern.nyu.edu/~adamodar/pc/archives/EVA16.xls — January 5, 2017 — ~6,400 US firms — Rf=2.45%, ERP=5.69%</t>
  </si>
  <si>
    <t>Publishing &amp; Newspapers</t>
  </si>
  <si>
    <t>Total Market (without financials)</t>
  </si>
  <si>
    <t>DAMODARAN EVA DATA — US SECTORS (2026 VINTAGE) | SOURCE: EVA.html | REAL DATA — ALL 75 INDUSTRIES</t>
  </si>
  <si>
    <t>SOURCE B — 2026  |  File: EVA.html  |  URL: pages.stern.nyu.edu/~adamodar/New_Home_Page/datafile/EVA.html  |  Accessed: March 16, 2026  |  Period: TTM through ~Q3 2025 (labeled Jan 2026)  |  n = 5,994 firms</t>
  </si>
  <si>
    <t>ROC Method: Lease &amp; R&amp;D adjusted after-tax ROIC (confirmed match to roc.html)  |  Rf: ~4.20%  |  ERP: ~4.60% (US Implied)  |  ROC &amp; WACC values are decimal fractions (0.18 = 18%).  See Column_Definitions sheet for full definitions.</t>
  </si>
  <si>
    <t>ANALYTICAL ARTIFACT — NOT A GENUINE CAPITAL MARKET FAILURE. n=496 includes ~400 pre-revenue clinical-stage biotechs with zero earnings and large invested capital, dragging the mean ROC near zero. Profitable biotechs (Regeneron, Vertex, Alnylam) cannot compensate numerically. Capital flows to biotech because investors are buying options on binary FDA approval outcomes with asymmetric payoffs — structurally different from manufacturing sub-WACC, which reflects permanent cost disadvantage with no option upside. In 2013 (Biotechnology, n=349), spread was only +4.4% even then, confirming this is a persistent averaging artifact, not a cyclical dip. DO NOT USE as evidence of capital market failure; DO NOT USE as manufacturing comparator.</t>
  </si>
  <si>
    <t>STATISTICALLY MEANINGLESS — n=8. In 2013 this category had 26 firms. Most US consumer electronics companies have since been acquired, delisted, gone offshore, or migrated to adjacent Damodaran categories. A single distressed outlier among 8 remaining firms can move the category average by 10+ percentage points. This figure does not represent the economics of consumer electronics manufacturing. DO NOT USE in any analytical context.</t>
  </si>
  <si>
    <t>TAXONOMY ARTIFACT — category was hollowed out by Damodaran reclassification. In 2013, 'Internet software and services' (n=330) included Alphabet/Google, Meta/Facebook, Amazon, Netflix, and LinkedIn — the full high-profit internet cohort (spread +13.5%). By 2026 those firms migrated to 'Computer Services' (n=64, +18.5%), 'Advertising' (n=52, +19.9%), and 'Software (System &amp; Application)' (n=309, +20.0%). Only 29 lower-performing residual companies remain in this category. Additionally WACC rose from 8.2% to 10.7% (+2.5pp) from higher risk-free rates — spread would have declined ~2.5pp on macro alone even with stable composition. The -7.2% spread does NOT reflect internet software economics; it reflects a reclassified rump. Use Software (System &amp; Application) as the software/services benchmark instead.</t>
  </si>
  <si>
    <t>EVA SPREAD TREND: 2013 → 2014 → 2015 → 2016 → 2026 — ALL US SECTORS — DAMODARAN EVA METHODOLOGY</t>
  </si>
  <si>
    <t>Spread = ROC minus WACC. Positive = value creation. Negative = value destruction. All five years use Damodaran EVA methodology (after-tax, lease+R&amp;D adjusted ROC). Market parameters: 2013 Rf=3.04% ERP=5.00% | 2014 Rf=2.17% ERP=5.75% | 2015 Rf=2.27% ERP=6.00% | 2016 Rf=2.45% ERP=5.69% | 2026 Rf=~4.20% ERP=~4.60%.  NOTE: 2014/2015/2016 use EVA series ROC which is the same lease+R&amp;D adjusted methodology as 2013 and 2026.</t>
  </si>
  <si>
    <t>TAXONOMY WARNING: Industry categories changed between 2013 and 2026. Where the 2013 name differs from 2026, the 2013 match is shown. Sectors with taxonomy warnings should be treated as directional, not precise. Δ Total = 2026 Spread minus 2013 Spread. COLOR: Dark red = spread deteriorated &gt;10pp | Orange = deteriorated 3-10pp | Dark green = improved &gt;3pp | Gray = stable within ±3pp.</t>
  </si>
  <si>
    <t>2013 (EVA13.xls)</t>
  </si>
  <si>
    <t>2014 (EVA14.xls)</t>
  </si>
  <si>
    <t>2015 (EVA15.xls)</t>
  </si>
  <si>
    <t>2016 (EVA16.xls)</t>
  </si>
  <si>
    <t>2026 (EVA.html)</t>
  </si>
  <si>
    <t>Industry Name (2026)</t>
  </si>
  <si>
    <t>2013 Match Name</t>
  </si>
  <si>
    <t>ROC '13</t>
  </si>
  <si>
    <t>Spread '13</t>
  </si>
  <si>
    <t>ROC '14</t>
  </si>
  <si>
    <t>Spread '14</t>
  </si>
  <si>
    <t>ROC '15</t>
  </si>
  <si>
    <t>Spread '15</t>
  </si>
  <si>
    <t>ROC '16</t>
  </si>
  <si>
    <t>Spread '16</t>
  </si>
  <si>
    <t>ROC '26</t>
  </si>
  <si>
    <t>Spread '26</t>
  </si>
  <si>
    <t>Δ ROC
(26-13)</t>
  </si>
  <si>
    <t>Δ Spread
(26-13)</t>
  </si>
  <si>
    <t>Trend
Direction</t>
  </si>
  <si>
    <t>Taxonomy Status</t>
  </si>
  <si>
    <t>▼▼ MAJOR DECLINE</t>
  </si>
  <si>
    <t>MATCHED</t>
  </si>
  <si>
    <t>▼ DECLINING</t>
  </si>
  <si>
    <t>▲ IMPROVING</t>
  </si>
  <si>
    <t>TAXONOMY — 2013 combined</t>
  </si>
  <si>
    <t>→ STABLE</t>
  </si>
  <si>
    <t>NARROWED n=66→36</t>
  </si>
  <si>
    <t>TAXONOMY — 2013 uses Building Materials</t>
  </si>
  <si>
    <t>RENAMED+EXPANDED n=349→496</t>
  </si>
  <si>
    <t>RENAMED</t>
  </si>
  <si>
    <t>NARROWED n=135→112</t>
  </si>
  <si>
    <t>NARROWED n=26→8 NOT COMPARABLE</t>
  </si>
  <si>
    <t>TAXONOMY 2013 combined n=191</t>
  </si>
  <si>
    <t>RENAMED+EXPANDED</t>
  </si>
  <si>
    <t>▲▲ MAJOR IMPROVEMENT</t>
  </si>
  <si>
    <t>EXPANDED n=58→204</t>
  </si>
  <si>
    <t>NARROWED n=71→15</t>
  </si>
  <si>
    <t>NARROWED n=21→6</t>
  </si>
  <si>
    <t>MATCHED (tiny n)</t>
  </si>
  <si>
    <t>NARROWED n=104→66</t>
  </si>
  <si>
    <t>NARROWED n=51→31</t>
  </si>
  <si>
    <t>—</t>
  </si>
  <si>
    <t>NEW — no 2013 equivalent</t>
  </si>
  <si>
    <t>HOLLOWED OUT n=330→29</t>
  </si>
  <si>
    <t>RENAMED+REORGANIZED</t>
  </si>
  <si>
    <t>NARROWED n=37→19</t>
  </si>
  <si>
    <t>NARROWED n=131→57</t>
  </si>
  <si>
    <t>NEW 2026</t>
  </si>
  <si>
    <t>METHODOLOGY COMPARISON: EVA ROC vs. mgnroc ROC — 2026 US SECTORS ONLY</t>
  </si>
  <si>
    <t>EVA ROC = After-tax ROC, lease + R&amp;D capitalized (from EVA.html, Jan 2026, n=5,994 US firms). mgnroc ROC = After-tax ROC, unadjusted (from mgnroc.html, Jan 2026, n=5,994 US firms). BOTH are US-only datasets.  R&amp;D Adj Delta = EVA ROC minus mgnroc ROC (negative = R&amp;D cap reduces apparent ROC).</t>
  </si>
  <si>
    <t>KEY INSIGHT: Sectors with large negative R&amp;D Adj Delta (Semiconductor, Telecom Equip, Software) have R&amp;D capitalization materially reducing apparent ROC. For physical manufacturers (Steel, Auto, Chemicals), the delta is near-zero — both methods agree. This matters for MISA/MINA policy argument: the sub-WACC finding for physical manufacturing is robust to methodology choice.</t>
  </si>
  <si>
    <t>N (2026)</t>
  </si>
  <si>
    <t>EVA ROC
(Lease+R&amp;D adj)</t>
  </si>
  <si>
    <t>mgnroc ROC
(Unadjusted)</t>
  </si>
  <si>
    <t>R&amp;D Adj Delta
(EVA minus mgnroc)</t>
  </si>
  <si>
    <t>EVA WACC</t>
  </si>
  <si>
    <t>EVA Spread
(EVA ROC - WACC)</t>
  </si>
  <si>
    <t>Interpretation</t>
  </si>
  <si>
    <t>MODERATE R&amp;D IMPACT: Some R&amp;D capitalization effect. Cross-method comparison should note this gap.</t>
  </si>
  <si>
    <t>ROBUST: R&amp;D cap has minimal impact. Physical manufacturing sector — both methodologies agree.</t>
  </si>
  <si>
    <t>SMALL R&amp;D IMPACT: Minimal methodology divergence.</t>
  </si>
  <si>
    <t>HIGH R&amp;D IMPACT: R&amp;D capitalization reduces apparent ROC significantly. R&amp;D-intensive sector. EVA ROC is more conservative and analytically appropriate for policy.</t>
  </si>
  <si>
    <t>NOTE: EVA ROC exceeds mgnroc — unusual. Likely reflects lease adjustment or classification differences.</t>
  </si>
  <si>
    <t>FULL SECTOR COMPARISON: ALL EVA SECTORS — US COMPANIES ONLY — 2013 vs. 2026 (EVA Methodology)</t>
  </si>
  <si>
    <t>Source A (2013): EVA13.xls — pages.stern.nyu.edu/~adamodar/pc/archives/EVA13.xls — accessed Jan 5, 2014 — n=7,766 US firms — Rf=3.04%, ERP=5.00%  |  Source B (2026): EVA.html — pages.stern.nyu.edu/~adamodar/New_Home_Page/datafile/EVA.html — accessed Mar 16, 2026 — n=5,994 US firms — Rf=~4.20%, ERP=~4.60%  |  BOTH DATASETS: US companies only. ROC = after-tax, lease + R&amp;D adjusted ROIC. Spread = ROC minus WACC.</t>
  </si>
  <si>
    <t>TAXONOMY WARNING: Damodaran changed industry classifications between 2013 and 2026. Where categories split, merged, or were renamed, the 2013 match is the closest available equivalent. See Source_Registry Tab Section 3 for full taxonomy change index. Unmatched 2026 sectors (no 2013 equivalent) are shown with 2013 cells blank.</t>
  </si>
  <si>
    <t>2013 (EVA13.xls, Jan 2014)</t>
  </si>
  <si>
    <t>2026 (EVA.html, Mar 2026)</t>
  </si>
  <si>
    <t>CHANGE</t>
  </si>
  <si>
    <t>N '13</t>
  </si>
  <si>
    <t>WACC '13</t>
  </si>
  <si>
    <t>2013 BV Cap ($M)</t>
  </si>
  <si>
    <t>Industry Name (2013 Match)</t>
  </si>
  <si>
    <t>N '26</t>
  </si>
  <si>
    <t>WACC '26</t>
  </si>
  <si>
    <t>Δ ROC</t>
  </si>
  <si>
    <t>Δ Spread</t>
  </si>
  <si>
    <t>TAXONOMY — 2013 combined soft+alc (n=47)</t>
  </si>
  <si>
    <t>NARROWED — n=66 to 36</t>
  </si>
  <si>
    <t>RENAMED — n=349 to 496, expanded</t>
  </si>
  <si>
    <t>NARROWED — n=135 to 112</t>
  </si>
  <si>
    <t>NARROWED — n=26 to 8, NOT COMPARABLE</t>
  </si>
  <si>
    <t>TAXONOMY — 2013 combined (n=191)</t>
  </si>
  <si>
    <t>RENAMED + EXPANDED</t>
  </si>
  <si>
    <t>EXPANDED — n=58 to 204</t>
  </si>
  <si>
    <t>NARROWED — n=71 to 15</t>
  </si>
  <si>
    <t>NARROWED — n=21 to 6</t>
  </si>
  <si>
    <t>NARROWED — n=104 to 66</t>
  </si>
  <si>
    <t>NARROWED — n=51 to 31</t>
  </si>
  <si>
    <t>HOLLOWED OUT — n=330 to 29</t>
  </si>
  <si>
    <t>RENAMED + REORGANIZED — not directly comparable</t>
  </si>
  <si>
    <t>NARROWED — n=37 to 19</t>
  </si>
  <si>
    <t>NARROWED — n=131 to 57</t>
  </si>
  <si>
    <t>NEW 2026 — no 2013 equivalent</t>
  </si>
  <si>
    <t>LEGEND:  White = MATCHED (direct comparison valid)  |  Yellow = TAXONOMY CHANGE or NARROWED (comparison directional only)  |  Red/Orange = NOT COMPARABLE or HOLLOWED OUT (do not use for cross-year comparison)  |  Gray = NEW in 2026 (no 2013 equivalent)  |  Delta columns: dark red = large negative change; orange = moderate decline; dark green = improvement</t>
  </si>
  <si>
    <t>NAICS 31-33 Manufacturing: 2013 vs. 2026 — ROC &amp; EVA Spread Comparison  |  Both from Damodaran EVA files (same methodology)</t>
  </si>
  <si>
    <t>ROC = After-tax, Lease &amp; R&amp;D adjusted ROIC (EVA methodology).  ★ = most policy-relevant sectors.  ⚠ = taxonomy changed — comparison directional only.</t>
  </si>
  <si>
    <t>━━━━━  2013 (EVA13.xls, Jan 2014)  ━━━━━</t>
  </si>
  <si>
    <t>━━━━━  2026 (EVA.html, Jan 2026)  ━━━━━</t>
  </si>
  <si>
    <t>━━  CHANGE  ━━</t>
  </si>
  <si>
    <t>Industry / Sub-Category</t>
  </si>
  <si>
    <t>Notes / Policy Context</t>
  </si>
  <si>
    <t xml:space="preserve">  FOOD, BEVERAGE &amp; TOBACCO  (NAICS 311-312)</t>
  </si>
  <si>
    <t xml:space="preserve">   Beverage (Alcoholic)</t>
  </si>
  <si>
    <t>Slight decline both absolute and spread. Physical mfg; above WACC both periods.</t>
  </si>
  <si>
    <t xml:space="preserve">   Beverage (Soft)</t>
  </si>
  <si>
    <t>2013 'Beverage' combined (n=47). Both periods well above WACC. ⚠ taxonomy.</t>
  </si>
  <si>
    <t xml:space="preserve">   Food Processing</t>
  </si>
  <si>
    <t>Above WACC both periods. Physical manufacturing benchmark.</t>
  </si>
  <si>
    <t xml:space="preserve">   Tobacco</t>
  </si>
  <si>
    <t>Extremely high ROC both periods; brand pricing power, not FGP structure.</t>
  </si>
  <si>
    <t xml:space="preserve">  APPAREL &amp; FOOTWEAR  (NAICS 315-316)</t>
  </si>
  <si>
    <t xml:space="preserve">   Apparel</t>
  </si>
  <si>
    <t>ROC declined but still above WACC. Physical ≈ FGP in this sector.</t>
  </si>
  <si>
    <t xml:space="preserve">   Shoe</t>
  </si>
  <si>
    <t>FGP-dominated (Nike); above WACC both periods.</t>
  </si>
  <si>
    <t xml:space="preserve">  CHEMICALS, PAPER, RUBBER  (NAICS 321-326)</t>
  </si>
  <si>
    <t xml:space="preserve">   Paper/Forest Products</t>
  </si>
  <si>
    <t>Above WACC both periods. Capital-intensive physical mfg.</t>
  </si>
  <si>
    <t>★ Chemical (Basic)</t>
  </si>
  <si>
    <t>★ POLICY TARGET: Was above WACC in 2013 (+7.1pp spread). Now sub-WACC (-2.5pp). Structural deterioration.</t>
  </si>
  <si>
    <t xml:space="preserve">   Chemical (Diversified)</t>
  </si>
  <si>
    <t>Small category; now sub-WACC.</t>
  </si>
  <si>
    <t xml:space="preserve">   Chemical (Specialty)</t>
  </si>
  <si>
    <t>Declined but still above WACC.</t>
  </si>
  <si>
    <t>★ Rubber&amp; Tires</t>
  </si>
  <si>
    <t>★ DRAMATIC DETERIORATION: Was +16.2pp above WACC in 2013. Now -1.3pp sub-WACC. ⚠ n=4 in 2013.</t>
  </si>
  <si>
    <t xml:space="preserve">  METALS &amp; FABRICATED METAL  (NAICS 327, 331-332)</t>
  </si>
  <si>
    <t xml:space="preserve">   Building Materials</t>
  </si>
  <si>
    <t>Improved. Above WACC both periods. Aggregates/construction demand.</t>
  </si>
  <si>
    <t>★ Steel</t>
  </si>
  <si>
    <t>★ POLICY TARGET: +0.33pp (just above WACC) in 2013 → -1.04pp (sub-WACC) in 2026. ⚠ n=37→19.</t>
  </si>
  <si>
    <t xml:space="preserve">   Metals &amp; Mining</t>
  </si>
  <si>
    <t>Improved significantly. Note: includes mining (NAICS 21), not pure mfg.</t>
  </si>
  <si>
    <t xml:space="preserve">   Packaging &amp; Container</t>
  </si>
  <si>
    <t>Above WACC both periods. Physical manufacturing.</t>
  </si>
  <si>
    <t xml:space="preserve">  MACHINERY  (NAICS 333)</t>
  </si>
  <si>
    <t xml:space="preserve">   Machinery</t>
  </si>
  <si>
    <t>Improved and well above WACC. Capital goods demand. Physical mfg benchmark.</t>
  </si>
  <si>
    <t xml:space="preserve">   Office Equipment &amp; Services</t>
  </si>
  <si>
    <t>Above WACC both periods. Slight decline.</t>
  </si>
  <si>
    <t xml:space="preserve">  ★ COMPUTER &amp; ELECTRONIC  (NAICS 334) — PRIMARY DISTORTION ZONE</t>
  </si>
  <si>
    <t>★ Computers/Peripherals</t>
  </si>
  <si>
    <t>★ MAJOR FGP DISTORTION. Apple ~150%+ ROC drives this. Blended comparison meaningless. ⚠ n=66→36.</t>
  </si>
  <si>
    <t xml:space="preserve">   Electronics (Consumer &amp; Office)</t>
  </si>
  <si>
    <t>Small category. Negative both periods.</t>
  </si>
  <si>
    <t xml:space="preserve">   Electronics (General)</t>
  </si>
  <si>
    <t>2013 'Electronics' n=191 (combined). 2026 split. ⚠ taxonomy change significant.</t>
  </si>
  <si>
    <t>★ Semiconductor</t>
  </si>
  <si>
    <t>★ FGP DISTORTION (NVIDIA AI boom). Physical IDM sub-layer: ~12% ROC 2026 (not shown here — see v3 workbook). ⚠ n=104→66.</t>
  </si>
  <si>
    <t xml:space="preserve">   Semiconductor Equip</t>
  </si>
  <si>
    <t>Physical tool makers. Improved dramatically (ASML/AMAT duopoly + AI capex).</t>
  </si>
  <si>
    <t>★ Telecom. Equipment</t>
  </si>
  <si>
    <t>★ FGP DISTORTION (Cisco). Physical infra layer: ~5% ROC 2026 (not shown here). ⚠ n=131→57.</t>
  </si>
  <si>
    <t xml:space="preserve">  ELECTRICAL EQUIPMENT  (NAICS 335)</t>
  </si>
  <si>
    <t xml:space="preserve">   Electrical Equipment</t>
  </si>
  <si>
    <t>Declined. 2013 included solar FGP at peak; 2026 solar has collapsed. Physical Eaton/Hubbell ~20%.</t>
  </si>
  <si>
    <t xml:space="preserve">  TRANSPORTATION  (NAICS 336)</t>
  </si>
  <si>
    <t xml:space="preserve">   Aerospace/Defense</t>
  </si>
  <si>
    <t>Declined from very high 2013 level but still well above WACC.</t>
  </si>
  <si>
    <t>★ Auto &amp; Truck</t>
  </si>
  <si>
    <t>★ CRITICAL POLICY TARGET: Already sub-WACC in 2013 (-0.36pp). Now deeply sub-WACC (-7.13pp). EV capex without returns.</t>
  </si>
  <si>
    <t xml:space="preserve">   Auto Parts</t>
  </si>
  <si>
    <t>Declined to barely above WACC. Physical supply chain.</t>
  </si>
  <si>
    <t xml:space="preserve">   Shipbuilding &amp; Marine</t>
  </si>
  <si>
    <t>Near WACC both periods.</t>
  </si>
  <si>
    <t xml:space="preserve">  FURNITURE &amp; MISC MFG  (NAICS 337, 339)</t>
  </si>
  <si>
    <t xml:space="preserve">   Furn/Home Furnishings</t>
  </si>
  <si>
    <t>Declined but above WACC both periods.</t>
  </si>
  <si>
    <t xml:space="preserve">   Healthcare Products</t>
  </si>
  <si>
    <t>2013 'Healthcare Equipment' n=193. Above WACC both periods. ⚠ taxonomy.</t>
  </si>
  <si>
    <t xml:space="preserve">   Household Products</t>
  </si>
  <si>
    <t>High ROIC both periods. Physical CPG with brand moat — REVERSED distortion (physical &gt; FGP).</t>
  </si>
  <si>
    <t>TIER 1 — BROAD NAICS 31-33 MANUFACTURING vs COMPARISON SECTORS  |  2026 Damodaran EVA Data</t>
  </si>
  <si>
    <t>Tier 1: N-weighted average across 22 NAICS 31-33 sectors after removing FGP-distorted, statistically invalid, non-manufacturing contaminated, and MISA NAICS excluded categories. All values from Full_EVA_2026_Raw via live formula. ROC and WACC: after-tax, lease+R&amp;D adjusted (EVA methodology).</t>
  </si>
  <si>
    <t>SECTION 1 — TIER 1 SECTOR UNIVERSE (N-WEIGHTED AVERAGE INPUTS)</t>
  </si>
  <si>
    <t>Tier 2 sectors (capital-intensive physical sub-tier) are highlighted in orange — they are INCLUDED in Tier 1 but also form their own separate baseline. All numeric cells are live formulas from Full_EVA_2026_Raw.</t>
  </si>
  <si>
    <t>In Tier 2?</t>
  </si>
  <si>
    <t>Source Row</t>
  </si>
  <si>
    <t>ROC (2026)</t>
  </si>
  <si>
    <t>WACC (2026)</t>
  </si>
  <si>
    <t>EVA Spread (2026)</t>
  </si>
  <si>
    <t>N × Spread</t>
  </si>
  <si>
    <t>N × ROC</t>
  </si>
  <si>
    <t>Row 33</t>
  </si>
  <si>
    <t>Row 7</t>
  </si>
  <si>
    <t>Row 63</t>
  </si>
  <si>
    <t>Row 49</t>
  </si>
  <si>
    <t>★ T2</t>
  </si>
  <si>
    <t>Row 16</t>
  </si>
  <si>
    <t>Row 17</t>
  </si>
  <si>
    <t>Row 18</t>
  </si>
  <si>
    <t>Row 59</t>
  </si>
  <si>
    <t>Row 13</t>
  </si>
  <si>
    <t>Row 67</t>
  </si>
  <si>
    <t>Row 48</t>
  </si>
  <si>
    <t>Row 44</t>
  </si>
  <si>
    <t>Office Equipment &amp; Svcs</t>
  </si>
  <si>
    <t>Row 46</t>
  </si>
  <si>
    <t>Row 28</t>
  </si>
  <si>
    <t>Row 61</t>
  </si>
  <si>
    <t>Row 26</t>
  </si>
  <si>
    <t>Row 5</t>
  </si>
  <si>
    <t>Row 8</t>
  </si>
  <si>
    <t>Row 9</t>
  </si>
  <si>
    <t>Row 62</t>
  </si>
  <si>
    <t>Row 35</t>
  </si>
  <si>
    <t>Row 36</t>
  </si>
  <si>
    <t>★  TIER 1 WEIGHTED AVERAGE — BROAD NAICS 31-33 MANUFACTURING</t>
  </si>
  <si>
    <t>★  TIER 1 RESULT: 22 sectors, N=1,066 firms. Weighted average EVA spread ≈ +8.4%. Weighted average ROC ≈ 16.0%. This is the broad manufacturing baseline used for Tier 1 comparisons in the essay.</t>
  </si>
  <si>
    <t>SECTION 2 — TIER 1 COMPARISON: MANUFACTURING vs SOFTWARE, SERVICES, PHARMACEUTICALS</t>
  </si>
  <si>
    <t>All multiples and gaps calculated live from formulas. Multiple = comparison sector ROC ÷ Tier 1 weighted avg ROC. Spread Gap = comparison sector EVA spread minus Tier 1 weighted avg EVA spread. Source rows reference Full_EVA_2026_Raw.</t>
  </si>
  <si>
    <t>EVA Spread
(2026)</t>
  </si>
  <si>
    <t>ROC Multiple
vs Tier 1</t>
  </si>
  <si>
    <t>Spread Gap
vs Tier 1 (pp)</t>
  </si>
  <si>
    <t>Cited in
Essay (×)</t>
  </si>
  <si>
    <t>Cited in
Essay (gap)</t>
  </si>
  <si>
    <t>★ TIER 1 Broad Mfg (weighted avg)</t>
  </si>
  <si>
    <t>Avg of rows above (avg row 29)</t>
  </si>
  <si>
    <t>Baseline. Broad U.S. manufacturing earns a positive EVA spread — value creating — but at roughly half the rate of software and services.</t>
  </si>
  <si>
    <t>Row 66</t>
  </si>
  <si>
    <t>~1.8×</t>
  </si>
  <si>
    <t>~+12pp</t>
  </si>
  <si>
    <t>Earns 1.8× broad manufacturing ROC; spread gap of ~+12pp vs Tier 1. Against Tier 2 capital-intensive (−2.6% spread): ~5.5× ROC, ~+23pp gap. Policy implication: capital-light software economics vs. physical manufacturing.</t>
  </si>
  <si>
    <t>Row 14</t>
  </si>
  <si>
    <t>~+13pp</t>
  </si>
  <si>
    <t>Earns 1.8× broad manufacturing ROC; spread gap of ~+13pp vs Tier 1. Highest positive EVA spread of any broadly comparable sector in the dataset (+21.1pp). Capital-light: primary assets walk out the door every evening.</t>
  </si>
  <si>
    <t>Row 24</t>
  </si>
  <si>
    <t>~1.1×</t>
  </si>
  <si>
    <t>~+1pp</t>
  </si>
  <si>
    <t>Earns 1.1× broad manufacturing ROC — remarkably close to Tier 1 after R&amp;D capitalization. Spread gap of ~+1pp vs Tier 1. This is the methodologically honest number: R&amp;D-capitalized pharma converges toward broad manufacturing. Against Tier 2 capital-intensive: ~3.2× ROC, ~+12pp spread gap.</t>
  </si>
  <si>
    <t>SECTION 3 — NARRATIVE SUMMARY: WHAT THE TIER 1 NUMBERS TELL US</t>
  </si>
  <si>
    <t>Tier 1 vs Software &amp; Services (1.8× multiples, +12–13pp gaps)</t>
  </si>
  <si>
    <t>Even against broad manufacturing — 22 sectors, 1,066 firms, everything from Aerospace to Food Processing — software and services earn nearly twice the ROC and 12–13 percentage points more spread. This is the sector-level story: manufacturing as a whole is underperforming relative to capital-light alternatives. It cannot be dismissed as cherry-picking.</t>
  </si>
  <si>
    <t>Tier 1 vs Pharmaceuticals (1.1× multiple, +1pp gap) — the methodological honesty point</t>
  </si>
  <si>
    <t>After R&amp;D capitalization is applied to pharma (which adds all R&amp;D spending to invested capital, substantially reducing apparent ROC), pharmaceutical returns are barely above broad manufacturing (1.1× ROC, +1pp spread). This is an important analytical finding: the "pharma earns 3.4× manufacturing" claim was valid only against the five-sector cherry-picked baseline. Against proper broad manufacturing, the gap nearly disappears. The pharma comparison is most powerful against Tier 2 (capital-intensive physical): 3.2× ROC, +12pp spread.</t>
  </si>
  <si>
    <t>Two stories, two tiers — why both are in the essay</t>
  </si>
  <si>
    <t>Tier 1 (broad manufacturing) establishes that the return gap is structural and cannot be explained by a few bad sectors. Tier 2 (capital-intensive physical) establishes that the MISA/MINA policy target sectors are not merely underperforming — they are actively destroying capital on a risk-adjusted basis. The Tier 1 number (~+8.4% spread) is the honest cross-sector comparison. The Tier 2 number (~−2.6% spread) is the policy urgency argument. Both are true simultaneously.</t>
  </si>
  <si>
    <t>Verification: all numbers in this sheet are live formulas</t>
  </si>
  <si>
    <t>Every ROC, WACC, and spread value in Sections 1 and 2 is pulled directly from Full_EVA_2026_Raw via cell reference. The weighted averages are calculated using SUMPRODUCT/SUM formulas. No values are hardcoded. If the source data changes, all calculations update automatically. See also Paragraph_Derivations sheet for the full citation chain back to the Damodaran source files.</t>
  </si>
  <si>
    <t>PARAGRAPH DERIVATIONS — FULL DATA TRAIL FOR CROSS-SECTOR COMPARISON STATEMENTS</t>
  </si>
  <si>
    <t>Every number cited in the cross-sector comparison paragraphs is derived below via live formula from its source row. Source sheets: Full_EVA_2026_Raw (comparison sectors) and Policy_Summary (core manufacturing average). All ROC and spread values are after-tax, lease-and-R&amp;D-adjusted (EVA methodology). Multiples are calculated as comparison-sector ROC divided by core manufacturing average ROC.</t>
  </si>
  <si>
    <t>SECTION A — CORE MANUFACTURING BASELINE  (source: Policy_Summary rows 12–17)</t>
  </si>
  <si>
    <t>Source Sheet</t>
  </si>
  <si>
    <t>2026 ROC
(formula)</t>
  </si>
  <si>
    <t>2026 WACC
(formula)</t>
  </si>
  <si>
    <t>2026 EVA Spread
(formula)</t>
  </si>
  <si>
    <t>Spread pp</t>
  </si>
  <si>
    <t>Policy_Summary → Full_EVA_2026_Raw</t>
  </si>
  <si>
    <t>Policy_Summary row 12 → EVA_2026 row 4</t>
  </si>
  <si>
    <t>Policy_Summary row 13 → EVA_2026 row 5</t>
  </si>
  <si>
    <t>Policy_Summary row 14 → EVA_2026 row 6</t>
  </si>
  <si>
    <t>Policy_Summary row 15 → EVA_2026 row 7</t>
  </si>
  <si>
    <t>Policy_Summary row 16 → EVA_2026 row 8</t>
  </si>
  <si>
    <t>★  AVERAGE — 5 CORE SECTORS</t>
  </si>
  <si>
    <t>★  CELL REFERENCE FOR CORE MFG AVERAGE SPREAD USED IN ALL CALCULATIONS BELOW:  F11  (also cross-checked against Policy_Summary!E17 = =AVERAGE(E12:E16)  → should equal Policy_Summary!E17)</t>
  </si>
  <si>
    <t>SECTION B — SOFTWARE (SYSTEM &amp; APPLICATION)  (source: Full_EVA_2026_Raw row 66)</t>
  </si>
  <si>
    <t>CITED TEXT: "Software (System &amp; Application, n=309 US firms) earns a lease-and-R&amp;D-adjusted ROC of 29.3%, nearly 6 times the core manufacturing average, with an EVA spread of +20.0 percentage points above its cost of capital compared to the core manufacturing average spread of roughly −2.2 percentage points below cost of capital. The total gap in economic value creation between software and core physical manufacturing is therefore approximately 22 percentage points on a risk-adjusted basis."</t>
  </si>
  <si>
    <t>Claim in Text</t>
  </si>
  <si>
    <t>Source Row / Cell</t>
  </si>
  <si>
    <t>Raw Formula</t>
  </si>
  <si>
    <t>Calculated Value</t>
  </si>
  <si>
    <t>As Cited in Text</t>
  </si>
  <si>
    <t>Verified?</t>
  </si>
  <si>
    <t>n = 309 firms</t>
  </si>
  <si>
    <t>Row 66, Col B (N)</t>
  </si>
  <si>
    <t>n=309</t>
  </si>
  <si>
    <t>✓</t>
  </si>
  <si>
    <t>ROC = 29.3%
(lease+R&amp;D adjusted)</t>
  </si>
  <si>
    <t>Row 66, Col D (ROC)</t>
  </si>
  <si>
    <t>29.3%</t>
  </si>
  <si>
    <t>Row 66, Col E (WACC)</t>
  </si>
  <si>
    <t>9.34%</t>
  </si>
  <si>
    <t>EVA Spread = +20.0pp</t>
  </si>
  <si>
    <t>Row 66, Col F (Spread)</t>
  </si>
  <si>
    <t>+19.97% ≈ +20.0pp</t>
  </si>
  <si>
    <t>Core mfg avg ROC (denominator for multiple)</t>
  </si>
  <si>
    <t>Paragraph_Derivations</t>
  </si>
  <si>
    <t>This sheet, cell D11</t>
  </si>
  <si>
    <t>~5.0%</t>
  </si>
  <si>
    <t>"Nearly 6 times" the core mfg ROC</t>
  </si>
  <si>
    <t>~5.9x → "nearly 6 times"</t>
  </si>
  <si>
    <t>Core mfg avg SPREAD (−2.2pp)</t>
  </si>
  <si>
    <t>This sheet, cell F11</t>
  </si>
  <si>
    <t>−2.24% ≈ −2.2pp</t>
  </si>
  <si>
    <t>Total gap (software spread minus core mfg spread)</t>
  </si>
  <si>
    <t>'Full_EVA_2026_Raw'!G66 minus F11</t>
  </si>
  <si>
    <t>~22.2pp → "approximately 22pp"</t>
  </si>
  <si>
    <t>SECTION C — BUSINESS &amp; CONSUMER SERVICES  (source: Full_EVA_2026_Raw row 14)</t>
  </si>
  <si>
    <t>CITED TEXT: "Business and Consumer Services (n=155 firms) earns an ROC of 28.3%, again nearly 6 times core manufacturing, with an EVA spread of +21.1pp — the single largest positive spread of any broadly comparable sector in the dataset, reflecting the capital-light economics of professional and consulting services..."</t>
  </si>
  <si>
    <t>n = 155 firms</t>
  </si>
  <si>
    <t>Row 14, Col B (N)</t>
  </si>
  <si>
    <t>n=155</t>
  </si>
  <si>
    <t>ROC = 28.3%</t>
  </si>
  <si>
    <t>Row 14, Col D (ROC)</t>
  </si>
  <si>
    <t>28.3%</t>
  </si>
  <si>
    <t>Row 14, Col E (WACC)</t>
  </si>
  <si>
    <t>7.23%</t>
  </si>
  <si>
    <t>EVA Spread = +21.1pp</t>
  </si>
  <si>
    <t>Row 14, Col F (Spread)</t>
  </si>
  <si>
    <t>+21.06% ≈ +21.1pp</t>
  </si>
  <si>
    <t>"Nearly 6 times" core mfg ROC</t>
  </si>
  <si>
    <t>'Full_EVA_2026_Raw'!E14 ÷ D11</t>
  </si>
  <si>
    <t>~5.66x → "nearly 6 times"</t>
  </si>
  <si>
    <t>NOTE — "single largest positive spread": Business &amp; Consumer Services spread of +21.06pp exceeds all other sectors in Full_EVA_2026_Raw. Can be verified by sorting col G of Full_EVA_2026_Raw descending — Business &amp; Consumer Services appears at the top among non-financial, broadly comparable operating sectors. Confirmed manually from source data.</t>
  </si>
  <si>
    <t>SECTION D — DRUGS (PHARMACEUTICAL)  (source: Full_EVA_2026_Raw row 24)</t>
  </si>
  <si>
    <t>CITED TEXT: "Pharmaceuticals (Drugs/Pharmaceutical, n=228 firms) earns an ROC of 16.95%, roughly 3.4 times core manufacturing, with an EVA spread of +9.1pp, even after R&amp;D capitalization substantially reduces the apparent ROC from its unadjusted level. Even the most capital-penalized reading of pharmaceutical returns still places the sector nearly 11 percentage points above the core manufacturing spread average."</t>
  </si>
  <si>
    <t>n = 228 firms</t>
  </si>
  <si>
    <t>Row 24, Col B (N)</t>
  </si>
  <si>
    <t>n=228</t>
  </si>
  <si>
    <t>ROC = 16.95%
(lease+R&amp;D adjusted)</t>
  </si>
  <si>
    <t>Row 24, Col D (ROC)</t>
  </si>
  <si>
    <t>16.95%</t>
  </si>
  <si>
    <t>Row 24, Col E (WACC)</t>
  </si>
  <si>
    <t>7.85%</t>
  </si>
  <si>
    <t>EVA Spread = +9.1pp</t>
  </si>
  <si>
    <t>Row 24, Col F (Spread)</t>
  </si>
  <si>
    <t>+9.10% ≈ +9.1pp</t>
  </si>
  <si>
    <t>"3.4 times" core mfg ROC</t>
  </si>
  <si>
    <t>'Full_EVA_2026_Raw'!E24 ÷ D11</t>
  </si>
  <si>
    <t>~3.39x → "roughly 3.4 times"</t>
  </si>
  <si>
    <t>"Nearly 11pp above core mfg spread average"</t>
  </si>
  <si>
    <t>'Full_EVA_2026_Raw'!G24 minus F11</t>
  </si>
  <si>
    <t>~11.3pp → "nearly 11pp"</t>
  </si>
  <si>
    <t>NOTE — "R&amp;D capitalization substantially reduces apparent ROC": Damodaran mgnroc.html (unadjusted ROC) shows Pharma at 29.30% vs EVA file at 16.95% — a reduction of 12.35pp. The EVA figure used here IS the post-R&amp;D-capitalization number. See Methodology_Comparison sheet for the full EVA vs mgnroc comparison across all sectors.</t>
  </si>
  <si>
    <t>SECTION E — RECONCILIATION SUMMARY: ALL CITED FIGURES IN ONE TABLE</t>
  </si>
  <si>
    <t>N
(source)</t>
  </si>
  <si>
    <t>EVA ROC
(source)</t>
  </si>
  <si>
    <t>EVA Spread
(source)</t>
  </si>
  <si>
    <t>Multiple vs
Core Mfg ROC</t>
  </si>
  <si>
    <t>Gap vs Core
Mfg Spread (pp)</t>
  </si>
  <si>
    <t>As Cited
(ROC)</t>
  </si>
  <si>
    <t>As Cited
(Spread)</t>
  </si>
  <si>
    <t>As Cited
(Multiple)</t>
  </si>
  <si>
    <t>Core Mfg (avg 5 sectors)</t>
  </si>
  <si>
    <t>5 sectors avg</t>
  </si>
  <si>
    <t>−2.2pp</t>
  </si>
  <si>
    <t>Software (Sys &amp; App)</t>
  </si>
  <si>
    <t>+20.0pp</t>
  </si>
  <si>
    <t>~6x</t>
  </si>
  <si>
    <t>Bus &amp; Consumer Services</t>
  </si>
  <si>
    <t>+21.1pp</t>
  </si>
  <si>
    <t>+9.1pp</t>
  </si>
  <si>
    <t>~3.4x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</si>
</sst>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64" formatCode="0.0%"/>
    <numFmt numFmtId="165" formatCode="\+0.0%;\-0.0%;\—"/>
    <numFmt numFmtId="166" formatCode="#,##0.0"/>
    <numFmt numFmtId="167" formatCode="0.00&quot;pp&quot;"/>
    <numFmt numFmtId="168" formatCode="0.0&quot;x&quot;"/>
    <numFmt numFmtId="169" formatCode="0.0&quot;pp&quot;"/>
    <numFmt numFmtId="170" formatCode="0.000"/>
    <numFmt numFmtId="171" formatCode="0.0&quot;×&quot;"/>
    <numFmt numFmtId="172" formatCode="\+0.0&quot;pp&quot;;\-0.0&quot;pp&quot;"/>
  </numFmts>
  <fonts count="55" x14ac:knownFonts="1">
    <font>
      <sz val="11"/>
      <color theme="1"/>
      <name val="Calibri"/>
      <family val="2"/>
      <charset val="1"/>
    </font>
    <font>
      <b/>
      <sz val="11"/>
      <color rgb="FFFFFFFF"/>
      <name val="Arial"/>
      <family val="2"/>
    </font>
    <font>
      <b/>
      <sz val="9"/>
      <color rgb="FF000000"/>
      <name val="Arial"/>
      <family val="2"/>
    </font>
    <font>
      <sz val="9"/>
      <color rgb="FF000000"/>
      <name val="Arial"/>
      <family val="2"/>
    </font>
    <font>
      <b/>
      <sz val="10"/>
      <color rgb="FFFFFFFF"/>
      <name val="Arial"/>
      <family val="2"/>
    </font>
    <font>
      <i/>
      <sz val="8"/>
      <color rgb="FF595959"/>
      <name val="Arial"/>
      <family val="2"/>
    </font>
    <font>
      <b/>
      <sz val="9"/>
      <color rgb="FFFFFFFF"/>
      <name val="Arial"/>
      <family val="2"/>
    </font>
    <font>
      <sz val="8"/>
      <color rgb="FF000000"/>
      <name val="Arial"/>
      <family val="2"/>
    </font>
    <font>
      <b/>
      <sz val="9"/>
      <color rgb="FF375623"/>
      <name val="Arial"/>
      <family val="2"/>
    </font>
    <font>
      <b/>
      <sz val="9"/>
      <color rgb="FFC00000"/>
      <name val="Arial"/>
      <family val="2"/>
    </font>
    <font>
      <i/>
      <sz val="9"/>
      <color rgb="FF7F3F00"/>
      <name val="Calibri"/>
      <family val="2"/>
    </font>
    <font>
      <b/>
      <sz val="10"/>
      <name val="Calibri"/>
      <family val="2"/>
    </font>
    <font>
      <b/>
      <sz val="14"/>
      <color rgb="FFFFFFFF"/>
      <name val="Arial"/>
      <family val="2"/>
    </font>
    <font>
      <sz val="10"/>
      <color rgb="FF404040"/>
      <name val="Arial"/>
      <family val="2"/>
    </font>
    <font>
      <b/>
      <sz val="11"/>
      <color rgb="FFFFFFFF"/>
      <name val="Arial"/>
      <family val="2"/>
    </font>
    <font>
      <b/>
      <sz val="10"/>
      <color rgb="FFFFFFFF"/>
      <name val="Arial"/>
      <family val="2"/>
    </font>
    <font>
      <b/>
      <sz val="9"/>
      <color rgb="FF404040"/>
      <name val="Arial"/>
      <family val="2"/>
    </font>
    <font>
      <sz val="9"/>
      <color rgb="FF404040"/>
      <name val="Arial"/>
      <family val="2"/>
    </font>
    <font>
      <b/>
      <sz val="9"/>
      <color rgb="FF7030A0"/>
      <name val="Arial"/>
      <family val="2"/>
    </font>
    <font>
      <sz val="9"/>
      <color rgb="FFFFFFFF"/>
      <name val="Arial"/>
      <family val="2"/>
    </font>
    <font>
      <b/>
      <sz val="13"/>
      <color rgb="FFFFFFFF"/>
      <name val="Arial"/>
      <family val="2"/>
    </font>
    <font>
      <b/>
      <sz val="9"/>
      <color rgb="FF7F0000"/>
      <name val="Arial"/>
      <family val="2"/>
    </font>
    <font>
      <b/>
      <sz val="9"/>
      <name val="Arial"/>
      <family val="2"/>
    </font>
    <font>
      <sz val="9"/>
      <name val="Arial"/>
      <family val="2"/>
    </font>
    <font>
      <sz val="9"/>
      <color rgb="FFE26B0A"/>
      <name val="Arial"/>
      <family val="2"/>
    </font>
    <font>
      <sz val="9"/>
      <color rgb="FF375623"/>
      <name val="Arial"/>
      <family val="2"/>
    </font>
    <font>
      <b/>
      <sz val="9"/>
      <color rgb="FFC00000"/>
      <name val="Arial"/>
      <family val="2"/>
    </font>
    <font>
      <b/>
      <sz val="9"/>
      <color rgb="FFFFFFFF"/>
      <name val="Arial"/>
      <family val="2"/>
    </font>
    <font>
      <b/>
      <sz val="9"/>
      <color rgb="FF375623"/>
      <name val="Arial"/>
      <family val="2"/>
    </font>
    <font>
      <b/>
      <sz val="9"/>
      <color rgb="FFE26B0A"/>
      <name val="Arial"/>
      <family val="2"/>
    </font>
    <font>
      <b/>
      <sz val="9"/>
      <color rgb="FF007030"/>
      <name val="Arial"/>
      <family val="2"/>
    </font>
    <font>
      <b/>
      <sz val="12"/>
      <color rgb="FFFFFFFF"/>
      <name val="Arial"/>
      <family val="2"/>
    </font>
    <font>
      <sz val="9"/>
      <color rgb="FFC00000"/>
      <name val="Arial"/>
      <family val="2"/>
    </font>
    <font>
      <b/>
      <sz val="9"/>
      <color rgb="FF7F6000"/>
      <name val="Arial"/>
      <family val="2"/>
    </font>
    <font>
      <i/>
      <sz val="9"/>
      <color rgb="FF666666"/>
      <name val="Arial"/>
      <family val="2"/>
    </font>
    <font>
      <sz val="9"/>
      <color rgb="FF666666"/>
      <name val="Arial"/>
      <family val="2"/>
    </font>
    <font>
      <i/>
      <sz val="9"/>
      <color rgb="FF444444"/>
      <name val="Arial"/>
      <family val="2"/>
    </font>
    <font>
      <i/>
      <sz val="9"/>
      <color rgb="FF555555"/>
      <name val="Arial"/>
      <family val="2"/>
    </font>
    <font>
      <sz val="9"/>
      <color rgb="FF555555"/>
      <name val="Arial"/>
      <family val="2"/>
    </font>
    <font>
      <b/>
      <sz val="9"/>
      <color rgb="FF2E74B5"/>
      <name val="Arial"/>
      <family val="2"/>
    </font>
    <font>
      <b/>
      <sz val="9"/>
      <color rgb="FF1F6B75"/>
      <name val="Arial"/>
      <family val="2"/>
    </font>
    <font>
      <b/>
      <sz val="13"/>
      <color rgb="FFFFFFFF"/>
      <name val="Arial"/>
      <family val="2"/>
    </font>
    <font>
      <sz val="9"/>
      <color rgb="FF404040"/>
      <name val="Arial"/>
      <family val="2"/>
    </font>
    <font>
      <b/>
      <sz val="11"/>
      <color rgb="FFFFFFFF"/>
      <name val="Arial"/>
      <family val="2"/>
    </font>
    <font>
      <b/>
      <sz val="9"/>
      <color rgb="FF7F6000"/>
      <name val="Arial"/>
      <family val="2"/>
    </font>
    <font>
      <b/>
      <sz val="9"/>
      <color rgb="FFFFFFFF"/>
      <name val="Arial"/>
      <family val="2"/>
    </font>
    <font>
      <sz val="9"/>
      <color rgb="FF777777"/>
      <name val="Arial"/>
      <family val="2"/>
    </font>
    <font>
      <b/>
      <sz val="9"/>
      <color rgb="FF375623"/>
      <name val="Arial"/>
      <family val="2"/>
    </font>
    <font>
      <b/>
      <sz val="9"/>
      <color rgb="FF404040"/>
      <name val="Arial"/>
      <family val="2"/>
    </font>
    <font>
      <b/>
      <sz val="9"/>
      <color rgb="FFC00000"/>
      <name val="Arial"/>
      <family val="2"/>
    </font>
    <font>
      <b/>
      <sz val="10"/>
      <color rgb="FFFFFFFF"/>
      <name val="Arial"/>
      <family val="2"/>
    </font>
    <font>
      <i/>
      <sz val="9"/>
      <color rgb="FFFFFFFF"/>
      <name val="Arial"/>
      <family val="2"/>
    </font>
    <font>
      <b/>
      <sz val="12"/>
      <color rgb="FFFFFFFF"/>
      <name val="Arial"/>
      <family val="2"/>
    </font>
    <font>
      <sz val="9"/>
      <color rgb="FFFFFFFF"/>
      <name val="Arial"/>
      <family val="2"/>
    </font>
    <font>
      <b/>
      <sz val="10"/>
      <color rgb="FF7F6000"/>
      <name val="Arial"/>
      <family val="2"/>
    </font>
  </fonts>
  <fills count="52">
    <fill>
      <patternFill patternType="none"/>
    </fill>
    <fill>
      <patternFill patternType="gray125"/>
    </fill>
    <fill>
      <patternFill patternType="solid">
        <fgColor rgb="FF1F3864"/>
        <bgColor rgb="FF333399"/>
      </patternFill>
    </fill>
    <fill>
      <patternFill patternType="solid">
        <fgColor rgb="FFFFF2CC"/>
        <bgColor rgb="FFFCE5CD"/>
      </patternFill>
    </fill>
    <fill>
      <patternFill patternType="solid">
        <fgColor rgb="FFFFFFFF"/>
        <bgColor rgb="FFF2F2F2"/>
      </patternFill>
    </fill>
    <fill>
      <patternFill patternType="solid">
        <fgColor rgb="FFD6E4F0"/>
        <bgColor rgb="FFDAE8FC"/>
      </patternFill>
    </fill>
    <fill>
      <patternFill patternType="solid">
        <fgColor rgb="FF7F6000"/>
        <bgColor rgb="FF595959"/>
      </patternFill>
    </fill>
    <fill>
      <patternFill patternType="solid">
        <fgColor rgb="FFD9EAD3"/>
        <bgColor rgb="FFD6E4F0"/>
      </patternFill>
    </fill>
    <fill>
      <patternFill patternType="solid">
        <fgColor rgb="FFFFD7D7"/>
        <bgColor rgb="FFFCE5CD"/>
      </patternFill>
    </fill>
    <fill>
      <patternFill patternType="solid">
        <fgColor rgb="FFF2F2F2"/>
        <bgColor rgb="FFFFFFFF"/>
      </patternFill>
    </fill>
    <fill>
      <patternFill patternType="solid">
        <fgColor rgb="FFE8D5A3"/>
        <bgColor rgb="FFFFCC99"/>
      </patternFill>
    </fill>
    <fill>
      <patternFill patternType="solid">
        <fgColor rgb="FFBDD7EE"/>
        <bgColor rgb="FFD6E4F0"/>
      </patternFill>
    </fill>
    <fill>
      <patternFill patternType="solid">
        <fgColor rgb="FF375623"/>
        <bgColor rgb="FF595959"/>
      </patternFill>
    </fill>
    <fill>
      <patternFill patternType="solid">
        <fgColor rgb="FF4472C4"/>
        <bgColor rgb="FF0066CC"/>
      </patternFill>
    </fill>
    <fill>
      <patternFill patternType="solid">
        <fgColor rgb="FFFCE5CD"/>
        <bgColor rgb="FFFFF2CC"/>
      </patternFill>
    </fill>
    <fill>
      <patternFill patternType="solid">
        <fgColor rgb="FFFF9999"/>
        <bgColor rgb="FFFF8080"/>
      </patternFill>
    </fill>
    <fill>
      <patternFill patternType="solid">
        <fgColor rgb="FFFFCC99"/>
        <bgColor rgb="FFE8D5A3"/>
      </patternFill>
    </fill>
    <fill>
      <patternFill patternType="solid">
        <fgColor rgb="FFDAE8FC"/>
        <bgColor rgb="FFD6E4F0"/>
      </patternFill>
    </fill>
    <fill>
      <patternFill patternType="solid">
        <fgColor rgb="FFFFF2CC"/>
        <bgColor rgb="FFFFF2CC"/>
      </patternFill>
    </fill>
    <fill>
      <patternFill patternType="solid">
        <fgColor rgb="FF1F3864"/>
      </patternFill>
    </fill>
    <fill>
      <patternFill patternType="solid">
        <fgColor rgb="FFEBF3FB"/>
      </patternFill>
    </fill>
    <fill>
      <patternFill patternType="solid">
        <fgColor rgb="FF2E74B5"/>
      </patternFill>
    </fill>
    <fill>
      <patternFill patternType="solid">
        <fgColor rgb="FFF5FAFF"/>
      </patternFill>
    </fill>
    <fill>
      <patternFill patternType="solid">
        <fgColor rgb="FFFFFFFF"/>
      </patternFill>
    </fill>
    <fill>
      <patternFill patternType="solid">
        <fgColor rgb="FFFFF8F0"/>
      </patternFill>
    </fill>
    <fill>
      <patternFill patternType="solid">
        <fgColor rgb="FFD6E4F0"/>
      </patternFill>
    </fill>
    <fill>
      <patternFill patternType="solid">
        <fgColor rgb="FFFFF2CC"/>
      </patternFill>
    </fill>
    <fill>
      <patternFill patternType="solid">
        <fgColor rgb="FF375623"/>
      </patternFill>
    </fill>
    <fill>
      <patternFill patternType="solid">
        <fgColor rgb="FFE2EFDA"/>
      </patternFill>
    </fill>
    <fill>
      <patternFill patternType="solid">
        <fgColor rgb="FFFCE4D6"/>
      </patternFill>
    </fill>
    <fill>
      <patternFill patternType="solid">
        <fgColor rgb="FFEDEDED"/>
      </patternFill>
    </fill>
    <fill>
      <patternFill patternType="solid">
        <fgColor rgb="FFF2F2F2"/>
      </patternFill>
    </fill>
    <fill>
      <patternFill patternType="solid">
        <fgColor rgb="FF2E4D7B"/>
      </patternFill>
    </fill>
    <fill>
      <patternFill patternType="solid">
        <fgColor rgb="FF2E6096"/>
      </patternFill>
    </fill>
    <fill>
      <patternFill patternType="solid">
        <fgColor rgb="FF17375E"/>
      </patternFill>
    </fill>
    <fill>
      <patternFill patternType="solid">
        <fgColor rgb="FFFFF8E1"/>
      </patternFill>
    </fill>
    <fill>
      <patternFill patternType="solid">
        <fgColor rgb="FFFFFDE7"/>
      </patternFill>
    </fill>
    <fill>
      <patternFill patternType="solid">
        <fgColor rgb="FFC00000"/>
      </patternFill>
    </fill>
    <fill>
      <patternFill patternType="solid">
        <fgColor rgb="FFFFF5F5"/>
      </patternFill>
    </fill>
    <fill>
      <patternFill patternType="solid">
        <fgColor rgb="FF1F6B75"/>
      </patternFill>
    </fill>
    <fill>
      <patternFill patternType="solid">
        <fgColor rgb="FFE2F0F2"/>
      </patternFill>
    </fill>
    <fill>
      <patternFill patternType="solid">
        <fgColor rgb="FF7030A0"/>
      </patternFill>
    </fill>
    <fill>
      <patternFill patternType="solid">
        <fgColor rgb="FFF0E6F8"/>
      </patternFill>
    </fill>
    <fill>
      <patternFill patternType="solid">
        <fgColor rgb="FF1F3864"/>
      </patternFill>
    </fill>
    <fill>
      <patternFill patternType="solid">
        <fgColor rgb="FFEBF3FB"/>
      </patternFill>
    </fill>
    <fill>
      <patternFill patternType="solid">
        <fgColor rgb="FF2E74B5"/>
      </patternFill>
    </fill>
    <fill>
      <patternFill patternType="solid">
        <fgColor rgb="FFFFF2CC"/>
      </patternFill>
    </fill>
    <fill>
      <patternFill patternType="solid">
        <fgColor rgb="FFFFFFFF"/>
      </patternFill>
    </fill>
    <fill>
      <patternFill patternType="solid">
        <fgColor rgb="FFE2EFDA"/>
      </patternFill>
    </fill>
    <fill>
      <patternFill patternType="solid">
        <fgColor rgb="FFFCE4D6"/>
      </patternFill>
    </fill>
    <fill>
      <patternFill patternType="solid">
        <fgColor rgb="FF1F6B75"/>
      </patternFill>
    </fill>
    <fill>
      <patternFill patternType="solid">
        <fgColor rgb="FF7030A0"/>
      </patternFill>
    </fill>
  </fills>
  <borders count="39">
    <border>
      <left/>
      <right/>
      <top/>
      <bottom/>
      <diagonal/>
    </border>
    <border>
      <left style="thin">
        <color rgb="FFBFBFBF"/>
      </left>
      <right style="thin">
        <color rgb="FFBFBFBF"/>
      </right>
      <top style="thin">
        <color rgb="FFBFBFBF"/>
      </top>
      <bottom style="thin">
        <color rgb="FFBFBFBF"/>
      </bottom>
      <diagonal/>
    </border>
    <border>
      <left style="thin">
        <color rgb="FFBFBFBF"/>
      </left>
      <right/>
      <top style="thin">
        <color rgb="FFBFBFBF"/>
      </top>
      <bottom style="thin">
        <color rgb="FFBFBFBF"/>
      </bottom>
      <diagonal/>
    </border>
    <border>
      <left/>
      <right/>
      <top style="thin">
        <color rgb="FFBFBFBF"/>
      </top>
      <bottom style="thin">
        <color rgb="FFBFBFBF"/>
      </bottom>
      <diagonal/>
    </border>
    <border>
      <left style="thin">
        <color rgb="FFAAAAAA"/>
      </left>
      <right style="thin">
        <color rgb="FFAAAAAA"/>
      </right>
      <top style="thin">
        <color rgb="FFAAAAAA"/>
      </top>
      <bottom style="thin">
        <color rgb="FFAAAAAA"/>
      </bottom>
      <diagonal/>
    </border>
    <border>
      <left style="medium">
        <color rgb="FFC9A227"/>
      </left>
      <right style="medium">
        <color rgb="FFC9A227"/>
      </right>
      <top style="medium">
        <color rgb="FFC9A227"/>
      </top>
      <bottom style="medium">
        <color rgb="FFC9A227"/>
      </bottom>
      <diagonal/>
    </border>
    <border>
      <left/>
      <right style="thin">
        <color rgb="FFBFBFBF"/>
      </right>
      <top style="thin">
        <color rgb="FFBFBFBF"/>
      </top>
      <bottom style="thin">
        <color rgb="FFBFBFBF"/>
      </bottom>
      <diagonal/>
    </border>
    <border>
      <left style="medium">
        <color rgb="FFC00000"/>
      </left>
      <right style="medium">
        <color rgb="FFC00000"/>
      </right>
      <top style="medium">
        <color rgb="FFC00000"/>
      </top>
      <bottom style="medium">
        <color rgb="FFC00000"/>
      </bottom>
      <diagonal/>
    </border>
    <border>
      <left/>
      <right/>
      <top style="medium">
        <color rgb="FFC9A227"/>
      </top>
      <bottom style="medium">
        <color rgb="FFC9A227"/>
      </bottom>
      <diagonal/>
    </border>
    <border>
      <left/>
      <right style="medium">
        <color rgb="FFC9A227"/>
      </right>
      <top style="medium">
        <color rgb="FFC9A227"/>
      </top>
      <bottom style="medium">
        <color rgb="FFC9A227"/>
      </bottom>
      <diagonal/>
    </border>
    <border>
      <left/>
      <right/>
      <top style="medium">
        <color rgb="FFC00000"/>
      </top>
      <bottom style="medium">
        <color rgb="FFC00000"/>
      </bottom>
      <diagonal/>
    </border>
    <border>
      <left/>
      <right style="medium">
        <color rgb="FFC00000"/>
      </right>
      <top style="medium">
        <color rgb="FFC00000"/>
      </top>
      <bottom style="medium">
        <color rgb="FFC00000"/>
      </bottom>
      <diagonal/>
    </border>
    <border>
      <left style="medium">
        <color rgb="FF1F6B75"/>
      </left>
      <right style="medium">
        <color rgb="FF1F6B75"/>
      </right>
      <top style="medium">
        <color rgb="FF1F6B75"/>
      </top>
      <bottom style="medium">
        <color rgb="FF1F6B75"/>
      </bottom>
      <diagonal/>
    </border>
    <border>
      <left style="medium">
        <color rgb="FF7030A0"/>
      </left>
      <right style="medium">
        <color rgb="FF7030A0"/>
      </right>
      <top style="medium">
        <color rgb="FF7030A0"/>
      </top>
      <bottom style="medium">
        <color rgb="FF7030A0"/>
      </bottom>
      <diagonal/>
    </border>
    <border>
      <left/>
      <right/>
      <top style="medium">
        <color rgb="FF1F6B75"/>
      </top>
      <bottom style="medium">
        <color rgb="FF1F6B75"/>
      </bottom>
      <diagonal/>
    </border>
    <border>
      <left/>
      <right style="medium">
        <color rgb="FF1F6B75"/>
      </right>
      <top style="medium">
        <color rgb="FF1F6B75"/>
      </top>
      <bottom style="medium">
        <color rgb="FF1F6B75"/>
      </bottom>
      <diagonal/>
    </border>
    <border>
      <left/>
      <right/>
      <top style="medium">
        <color rgb="FF7030A0"/>
      </top>
      <bottom style="medium">
        <color rgb="FF7030A0"/>
      </bottom>
      <diagonal/>
    </border>
    <border>
      <left/>
      <right style="medium">
        <color rgb="FF7030A0"/>
      </right>
      <top style="medium">
        <color rgb="FF7030A0"/>
      </top>
      <bottom style="medium">
        <color rgb="FF7030A0"/>
      </bottom>
      <diagonal/>
    </border>
    <border>
      <left style="medium">
        <color rgb="FF1F3864"/>
      </left>
      <right style="medium">
        <color rgb="FF1F3864"/>
      </right>
      <top style="medium">
        <color rgb="FF1F3864"/>
      </top>
      <bottom style="medium">
        <color rgb="FF1F3864"/>
      </bottom>
      <diagonal/>
    </border>
    <border>
      <left/>
      <right/>
      <top style="medium">
        <color rgb="FF1F3864"/>
      </top>
      <bottom style="medium">
        <color rgb="FF1F3864"/>
      </bottom>
      <diagonal/>
    </border>
    <border>
      <left/>
      <right style="medium">
        <color rgb="FF1F3864"/>
      </right>
      <top style="medium">
        <color rgb="FF1F3864"/>
      </top>
      <bottom style="medium">
        <color rgb="FF1F3864"/>
      </bottom>
      <diagonal/>
    </border>
    <border>
      <left style="thin">
        <color rgb="FFAAAAAA"/>
      </left>
      <right style="thin">
        <color rgb="FFAAAAAA"/>
      </right>
      <top style="thin">
        <color rgb="FFAAAAAA"/>
      </top>
      <bottom style="thin">
        <color rgb="FFAAAAAA"/>
      </bottom>
      <diagonal/>
    </border>
    <border>
      <left/>
      <right/>
      <top style="thin">
        <color rgb="FFAAAAAA"/>
      </top>
      <bottom style="thin">
        <color rgb="FFAAAAAA"/>
      </bottom>
      <diagonal/>
    </border>
    <border>
      <left/>
      <right style="thin">
        <color rgb="FFAAAAAA"/>
      </right>
      <top style="thin">
        <color rgb="FFAAAAAA"/>
      </top>
      <bottom style="thin">
        <color rgb="FFAAAAAA"/>
      </bottom>
      <diagonal/>
    </border>
    <border>
      <left style="medium">
        <color rgb="FF2E74B5"/>
      </left>
      <right style="medium">
        <color rgb="FF2E74B5"/>
      </right>
      <top style="medium">
        <color rgb="FF2E74B5"/>
      </top>
      <bottom style="medium">
        <color rgb="FF2E74B5"/>
      </bottom>
      <diagonal/>
    </border>
    <border>
      <left/>
      <right/>
      <top style="medium">
        <color rgb="FF2E74B5"/>
      </top>
      <bottom style="medium">
        <color rgb="FF2E74B5"/>
      </bottom>
      <diagonal/>
    </border>
    <border>
      <left/>
      <right style="medium">
        <color rgb="FF2E74B5"/>
      </right>
      <top style="medium">
        <color rgb="FF2E74B5"/>
      </top>
      <bottom style="medium">
        <color rgb="FF2E74B5"/>
      </bottom>
      <diagonal/>
    </border>
    <border>
      <left style="medium">
        <color rgb="FFC9A227"/>
      </left>
      <right style="medium">
        <color rgb="FFC9A227"/>
      </right>
      <top style="medium">
        <color rgb="FFC9A227"/>
      </top>
      <bottom style="medium">
        <color rgb="FFC9A227"/>
      </bottom>
      <diagonal/>
    </border>
    <border>
      <left/>
      <right/>
      <top style="medium">
        <color rgb="FFC9A227"/>
      </top>
      <bottom style="medium">
        <color rgb="FFC9A227"/>
      </bottom>
      <diagonal/>
    </border>
    <border>
      <left/>
      <right style="medium">
        <color rgb="FFC9A227"/>
      </right>
      <top style="medium">
        <color rgb="FFC9A227"/>
      </top>
      <bottom style="medium">
        <color rgb="FFC9A227"/>
      </bottom>
      <diagonal/>
    </border>
    <border>
      <left style="medium">
        <color rgb="FF7030A0"/>
      </left>
      <right style="medium">
        <color rgb="FF7030A0"/>
      </right>
      <top style="medium">
        <color rgb="FF7030A0"/>
      </top>
      <bottom style="medium">
        <color rgb="FF7030A0"/>
      </bottom>
      <diagonal/>
    </border>
    <border>
      <left/>
      <right/>
      <top style="medium">
        <color rgb="FF7030A0"/>
      </top>
      <bottom style="medium">
        <color rgb="FF7030A0"/>
      </bottom>
      <diagonal/>
    </border>
    <border>
      <left/>
      <right style="medium">
        <color rgb="FF7030A0"/>
      </right>
      <top style="medium">
        <color rgb="FF7030A0"/>
      </top>
      <bottom style="medium">
        <color rgb="FF7030A0"/>
      </bottom>
      <diagonal/>
    </border>
    <border>
      <left style="medium">
        <color rgb="FF1F6B75"/>
      </left>
      <right style="medium">
        <color rgb="FF1F6B75"/>
      </right>
      <top style="medium">
        <color rgb="FF1F6B75"/>
      </top>
      <bottom style="medium">
        <color rgb="FF1F6B75"/>
      </bottom>
      <diagonal/>
    </border>
    <border>
      <left/>
      <right/>
      <top style="medium">
        <color rgb="FF1F6B75"/>
      </top>
      <bottom style="medium">
        <color rgb="FF1F6B75"/>
      </bottom>
      <diagonal/>
    </border>
    <border>
      <left/>
      <right style="medium">
        <color rgb="FF1F6B75"/>
      </right>
      <top style="medium">
        <color rgb="FF1F6B75"/>
      </top>
      <bottom style="medium">
        <color rgb="FF1F6B75"/>
      </bottom>
      <diagonal/>
    </border>
    <border>
      <left style="medium">
        <color rgb="FFFFF2CC"/>
      </left>
      <right style="medium">
        <color rgb="FFFFF2CC"/>
      </right>
      <top style="medium">
        <color rgb="FFFFF2CC"/>
      </top>
      <bottom style="medium">
        <color rgb="FFFFF2CC"/>
      </bottom>
      <diagonal/>
    </border>
    <border>
      <left/>
      <right/>
      <top style="medium">
        <color rgb="FFFFF2CC"/>
      </top>
      <bottom style="medium">
        <color rgb="FFFFF2CC"/>
      </bottom>
      <diagonal/>
    </border>
    <border>
      <left/>
      <right style="medium">
        <color rgb="FFFFF2CC"/>
      </right>
      <top style="medium">
        <color rgb="FFFFF2CC"/>
      </top>
      <bottom style="medium">
        <color rgb="FFFFF2CC"/>
      </bottom>
      <diagonal/>
    </border>
  </borders>
  <cellStyleXfs count="1">
    <xf numFmtId="0" fontId="0" fillId="0" borderId="0"/>
  </cellStyleXfs>
  <cellXfs count="384">
    <xf numFmtId="0" fontId="0" fillId="0" borderId="0" xfId="0"/>
    <xf numFmtId="0" fontId="2" fillId="3" borderId="1" xfId="0" applyFont="1" applyFill="1" applyBorder="1" applyAlignment="1">
      <alignment horizontal="left" vertical="center" wrapText="1"/>
    </xf>
    <xf numFmtId="0" fontId="3" fillId="4" borderId="1" xfId="0" applyFont="1" applyFill="1" applyBorder="1" applyAlignment="1">
      <alignment horizontal="left" vertical="center" wrapText="1"/>
    </xf>
    <xf numFmtId="0" fontId="2" fillId="5" borderId="1" xfId="0" applyFont="1" applyFill="1" applyBorder="1" applyAlignment="1">
      <alignment horizontal="left" vertical="center" wrapText="1"/>
    </xf>
    <xf numFmtId="0" fontId="6" fillId="6" borderId="1" xfId="0" applyFont="1" applyFill="1" applyBorder="1" applyAlignment="1">
      <alignment horizontal="center" vertical="center" wrapText="1"/>
    </xf>
    <xf numFmtId="0" fontId="7" fillId="3" borderId="1" xfId="0" applyFont="1" applyFill="1" applyBorder="1" applyAlignment="1">
      <alignment horizontal="left" vertical="center"/>
    </xf>
    <xf numFmtId="3" fontId="7" fillId="3" borderId="1" xfId="0" applyNumberFormat="1" applyFont="1" applyFill="1" applyBorder="1" applyAlignment="1">
      <alignment horizontal="center" vertical="center" wrapText="1"/>
    </xf>
    <xf numFmtId="164" fontId="7" fillId="3" borderId="1" xfId="0" applyNumberFormat="1" applyFont="1" applyFill="1" applyBorder="1" applyAlignment="1">
      <alignment horizontal="center" vertical="center" wrapText="1"/>
    </xf>
    <xf numFmtId="165" fontId="7" fillId="7" borderId="1" xfId="0" applyNumberFormat="1" applyFont="1" applyFill="1" applyBorder="1" applyAlignment="1">
      <alignment horizontal="center" vertical="center" wrapText="1"/>
    </xf>
    <xf numFmtId="166" fontId="7" fillId="3" borderId="1" xfId="0" applyNumberFormat="1" applyFont="1" applyFill="1" applyBorder="1" applyAlignment="1">
      <alignment horizontal="center" vertical="center" wrapText="1"/>
    </xf>
    <xf numFmtId="166" fontId="8" fillId="3" borderId="1" xfId="0" applyNumberFormat="1" applyFont="1" applyFill="1" applyBorder="1" applyAlignment="1">
      <alignment horizontal="center" vertical="center" wrapText="1"/>
    </xf>
    <xf numFmtId="165" fontId="7" fillId="8" borderId="1" xfId="0" applyNumberFormat="1" applyFont="1" applyFill="1" applyBorder="1" applyAlignment="1">
      <alignment horizontal="center" vertical="center" wrapText="1"/>
    </xf>
    <xf numFmtId="166" fontId="9" fillId="3" borderId="1" xfId="0" applyNumberFormat="1" applyFont="1" applyFill="1" applyBorder="1" applyAlignment="1">
      <alignment horizontal="center" vertical="center" wrapText="1"/>
    </xf>
    <xf numFmtId="165" fontId="7" fillId="9" borderId="1" xfId="0" applyNumberFormat="1" applyFont="1" applyFill="1" applyBorder="1" applyAlignment="1">
      <alignment horizontal="center" vertical="center" wrapText="1"/>
    </xf>
    <xf numFmtId="0" fontId="2" fillId="10" borderId="1" xfId="0" applyFont="1" applyFill="1" applyBorder="1" applyAlignment="1">
      <alignment horizontal="left" vertical="center"/>
    </xf>
    <xf numFmtId="3" fontId="2" fillId="10" borderId="1" xfId="0" applyNumberFormat="1" applyFont="1" applyFill="1" applyBorder="1" applyAlignment="1">
      <alignment horizontal="center" vertical="center" wrapText="1"/>
    </xf>
    <xf numFmtId="164" fontId="2" fillId="10" borderId="1" xfId="0" applyNumberFormat="1" applyFont="1" applyFill="1" applyBorder="1" applyAlignment="1">
      <alignment horizontal="center" vertical="center" wrapText="1"/>
    </xf>
    <xf numFmtId="165" fontId="2" fillId="10" borderId="1" xfId="0" applyNumberFormat="1" applyFont="1" applyFill="1" applyBorder="1" applyAlignment="1">
      <alignment horizontal="center" vertical="center" wrapText="1"/>
    </xf>
    <xf numFmtId="166" fontId="2" fillId="10" borderId="1" xfId="0" applyNumberFormat="1" applyFont="1" applyFill="1" applyBorder="1" applyAlignment="1">
      <alignment horizontal="center" vertical="center" wrapText="1"/>
    </xf>
    <xf numFmtId="166" fontId="9" fillId="10"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7" fillId="4" borderId="1" xfId="0" applyFont="1" applyFill="1" applyBorder="1" applyAlignment="1">
      <alignment horizontal="left" vertical="center"/>
    </xf>
    <xf numFmtId="3" fontId="7" fillId="4" borderId="1" xfId="0" applyNumberFormat="1" applyFont="1" applyFill="1" applyBorder="1" applyAlignment="1">
      <alignment horizontal="center" vertical="center" wrapText="1"/>
    </xf>
    <xf numFmtId="164" fontId="7" fillId="5" borderId="1" xfId="0" applyNumberFormat="1" applyFont="1" applyFill="1" applyBorder="1" applyAlignment="1">
      <alignment horizontal="center" vertical="center" wrapText="1"/>
    </xf>
    <xf numFmtId="0" fontId="10" fillId="18" borderId="0" xfId="0" applyFont="1" applyFill="1" applyAlignment="1">
      <alignment wrapText="1"/>
    </xf>
    <xf numFmtId="0" fontId="2" fillId="11" borderId="1" xfId="0" applyFont="1" applyFill="1" applyBorder="1" applyAlignment="1">
      <alignment horizontal="left" vertical="center"/>
    </xf>
    <xf numFmtId="3" fontId="2" fillId="11" borderId="1" xfId="0" applyNumberFormat="1" applyFont="1" applyFill="1" applyBorder="1" applyAlignment="1">
      <alignment horizontal="center" vertical="center" wrapText="1"/>
    </xf>
    <xf numFmtId="164" fontId="2" fillId="11" borderId="1" xfId="0" applyNumberFormat="1" applyFont="1" applyFill="1" applyBorder="1" applyAlignment="1">
      <alignment horizontal="center" vertical="center" wrapText="1"/>
    </xf>
    <xf numFmtId="165" fontId="2" fillId="11" borderId="1" xfId="0" applyNumberFormat="1" applyFont="1" applyFill="1" applyBorder="1" applyAlignment="1">
      <alignment horizontal="center" vertical="center" wrapText="1"/>
    </xf>
    <xf numFmtId="0" fontId="3" fillId="4" borderId="1" xfId="0" applyFont="1" applyFill="1" applyBorder="1" applyAlignment="1">
      <alignment horizontal="center" vertical="center" wrapText="1"/>
    </xf>
    <xf numFmtId="0" fontId="6" fillId="12" borderId="1" xfId="0" applyFont="1" applyFill="1" applyBorder="1" applyAlignment="1">
      <alignment horizontal="center" vertical="center" wrapText="1"/>
    </xf>
    <xf numFmtId="0" fontId="0" fillId="0" borderId="1" xfId="0" applyBorder="1"/>
    <xf numFmtId="3" fontId="7" fillId="5" borderId="1" xfId="0" applyNumberFormat="1" applyFont="1" applyFill="1" applyBorder="1" applyAlignment="1">
      <alignment horizontal="center" vertical="center" wrapText="1"/>
    </xf>
    <xf numFmtId="165" fontId="8" fillId="7" borderId="1" xfId="0" applyNumberFormat="1" applyFont="1" applyFill="1" applyBorder="1" applyAlignment="1">
      <alignment horizontal="center" vertical="center" wrapText="1"/>
    </xf>
    <xf numFmtId="0" fontId="5" fillId="4" borderId="1" xfId="0" applyFont="1" applyFill="1" applyBorder="1" applyAlignment="1">
      <alignment horizontal="left" vertical="center" wrapText="1"/>
    </xf>
    <xf numFmtId="165" fontId="9" fillId="8" borderId="1" xfId="0" applyNumberFormat="1" applyFont="1" applyFill="1" applyBorder="1" applyAlignment="1">
      <alignment horizontal="center" vertical="center" wrapText="1"/>
    </xf>
    <xf numFmtId="0" fontId="2" fillId="8" borderId="1" xfId="0" applyFont="1" applyFill="1" applyBorder="1" applyAlignment="1">
      <alignment horizontal="left" vertical="center"/>
    </xf>
    <xf numFmtId="3" fontId="2" fillId="3" borderId="1" xfId="0" applyNumberFormat="1" applyFont="1" applyFill="1" applyBorder="1" applyAlignment="1">
      <alignment horizontal="center" vertical="center" wrapText="1"/>
    </xf>
    <xf numFmtId="164" fontId="2" fillId="3" borderId="1" xfId="0" applyNumberFormat="1" applyFont="1" applyFill="1" applyBorder="1" applyAlignment="1">
      <alignment horizontal="center" vertical="center" wrapText="1"/>
    </xf>
    <xf numFmtId="165" fontId="2" fillId="7" borderId="1" xfId="0" applyNumberFormat="1" applyFont="1" applyFill="1" applyBorder="1" applyAlignment="1">
      <alignment horizontal="center" vertical="center" wrapText="1"/>
    </xf>
    <xf numFmtId="3" fontId="2" fillId="5" borderId="1" xfId="0" applyNumberFormat="1" applyFont="1" applyFill="1" applyBorder="1" applyAlignment="1">
      <alignment horizontal="center" vertical="center" wrapText="1"/>
    </xf>
    <xf numFmtId="164" fontId="2" fillId="5" borderId="1" xfId="0" applyNumberFormat="1" applyFont="1" applyFill="1" applyBorder="1" applyAlignment="1">
      <alignment horizontal="center" vertical="center" wrapText="1"/>
    </xf>
    <xf numFmtId="165" fontId="2" fillId="8" borderId="1" xfId="0" applyNumberFormat="1" applyFont="1" applyFill="1" applyBorder="1" applyAlignment="1">
      <alignment horizontal="center" vertical="center" wrapText="1"/>
    </xf>
    <xf numFmtId="0" fontId="7" fillId="14" borderId="1" xfId="0" applyFont="1" applyFill="1" applyBorder="1" applyAlignment="1">
      <alignment horizontal="left" vertical="center"/>
    </xf>
    <xf numFmtId="0" fontId="2" fillId="14" borderId="1" xfId="0" applyFont="1" applyFill="1" applyBorder="1" applyAlignment="1">
      <alignment horizontal="left" vertical="center"/>
    </xf>
    <xf numFmtId="165" fontId="2" fillId="9" borderId="1" xfId="0" applyNumberFormat="1" applyFont="1" applyFill="1" applyBorder="1" applyAlignment="1">
      <alignment horizontal="center" vertical="center" wrapText="1"/>
    </xf>
    <xf numFmtId="0" fontId="2" fillId="4" borderId="1" xfId="0" applyFont="1" applyFill="1" applyBorder="1" applyAlignment="1">
      <alignment horizontal="left" vertical="center"/>
    </xf>
    <xf numFmtId="0" fontId="7" fillId="8" borderId="1" xfId="0" applyFont="1" applyFill="1" applyBorder="1" applyAlignment="1">
      <alignment horizontal="left" vertical="center"/>
    </xf>
    <xf numFmtId="0" fontId="9" fillId="15" borderId="1" xfId="0" applyFont="1" applyFill="1" applyBorder="1" applyAlignment="1">
      <alignment horizontal="left" vertical="center"/>
    </xf>
    <xf numFmtId="164" fontId="9" fillId="3" borderId="1" xfId="0" applyNumberFormat="1" applyFont="1" applyFill="1" applyBorder="1" applyAlignment="1">
      <alignment horizontal="center" vertical="center" wrapText="1"/>
    </xf>
    <xf numFmtId="164" fontId="9" fillId="5" borderId="1" xfId="0" applyNumberFormat="1" applyFont="1" applyFill="1" applyBorder="1" applyAlignment="1">
      <alignment horizontal="center" vertical="center" wrapText="1"/>
    </xf>
    <xf numFmtId="165" fontId="9" fillId="7" borderId="1" xfId="0" applyNumberFormat="1" applyFont="1" applyFill="1" applyBorder="1" applyAlignment="1">
      <alignment horizontal="center" vertical="center" wrapText="1"/>
    </xf>
    <xf numFmtId="0" fontId="2" fillId="16" borderId="1" xfId="0" applyFont="1" applyFill="1" applyBorder="1" applyAlignment="1">
      <alignment horizontal="left" vertical="center"/>
    </xf>
    <xf numFmtId="0" fontId="7" fillId="7" borderId="1" xfId="0" applyFont="1" applyFill="1" applyBorder="1" applyAlignment="1">
      <alignment horizontal="left" vertical="center"/>
    </xf>
    <xf numFmtId="0" fontId="10" fillId="18" borderId="0" xfId="0" applyFont="1" applyFill="1" applyAlignment="1">
      <alignment horizontal="left" wrapText="1"/>
    </xf>
    <xf numFmtId="0" fontId="2" fillId="5" borderId="2" xfId="0" applyFont="1" applyFill="1" applyBorder="1" applyAlignment="1">
      <alignment horizontal="left" vertical="center"/>
    </xf>
    <xf numFmtId="0" fontId="0" fillId="0" borderId="3" xfId="0" applyBorder="1"/>
    <xf numFmtId="0" fontId="7" fillId="4" borderId="2" xfId="0" applyFont="1" applyFill="1" applyBorder="1" applyAlignment="1">
      <alignment horizontal="left" vertical="center" wrapText="1"/>
    </xf>
    <xf numFmtId="0" fontId="4" fillId="2" borderId="0" xfId="0" applyFont="1" applyFill="1" applyAlignment="1">
      <alignment horizontal="center" vertical="center" wrapText="1"/>
    </xf>
    <xf numFmtId="0" fontId="5" fillId="5" borderId="0" xfId="0" applyFont="1" applyFill="1" applyAlignment="1">
      <alignment horizontal="left" vertical="center" wrapText="1"/>
    </xf>
    <xf numFmtId="0" fontId="15" fillId="21" borderId="0" xfId="0" applyFont="1" applyFill="1" applyAlignment="1">
      <alignment horizontal="center" vertical="center" wrapText="1"/>
    </xf>
    <xf numFmtId="0" fontId="16" fillId="22" borderId="4" xfId="0" applyFont="1" applyFill="1" applyBorder="1" applyAlignment="1">
      <alignment horizontal="left" vertical="top" wrapText="1"/>
    </xf>
    <xf numFmtId="0" fontId="17" fillId="22" borderId="4" xfId="0" applyFont="1" applyFill="1" applyBorder="1" applyAlignment="1">
      <alignment horizontal="left" vertical="top" wrapText="1"/>
    </xf>
    <xf numFmtId="0" fontId="16" fillId="23" borderId="4" xfId="0" applyFont="1" applyFill="1" applyBorder="1" applyAlignment="1">
      <alignment horizontal="left" vertical="top" wrapText="1"/>
    </xf>
    <xf numFmtId="0" fontId="17" fillId="23" borderId="4" xfId="0" applyFont="1" applyFill="1" applyBorder="1" applyAlignment="1">
      <alignment horizontal="left" vertical="top" wrapText="1"/>
    </xf>
    <xf numFmtId="0" fontId="16" fillId="24" borderId="4" xfId="0" applyFont="1" applyFill="1" applyBorder="1" applyAlignment="1">
      <alignment horizontal="left" vertical="top" wrapText="1"/>
    </xf>
    <xf numFmtId="0" fontId="17" fillId="24" borderId="4" xfId="0" applyFont="1" applyFill="1" applyBorder="1" applyAlignment="1">
      <alignment horizontal="left" vertical="top" wrapText="1"/>
    </xf>
    <xf numFmtId="0" fontId="18" fillId="22" borderId="4" xfId="0" applyFont="1" applyFill="1" applyBorder="1" applyAlignment="1">
      <alignment horizontal="left" vertical="top" wrapText="1"/>
    </xf>
    <xf numFmtId="0" fontId="18" fillId="23" borderId="4" xfId="0" applyFont="1" applyFill="1" applyBorder="1" applyAlignment="1">
      <alignment horizontal="left" vertical="top" wrapText="1"/>
    </xf>
    <xf numFmtId="0" fontId="14" fillId="21" borderId="0" xfId="0" applyFont="1" applyFill="1" applyAlignment="1">
      <alignment horizontal="center" vertical="center" wrapText="1"/>
    </xf>
    <xf numFmtId="0" fontId="14" fillId="19" borderId="0" xfId="0" applyFont="1" applyFill="1" applyAlignment="1">
      <alignment horizontal="left" vertical="center" wrapText="1"/>
    </xf>
    <xf numFmtId="0" fontId="19" fillId="21" borderId="0" xfId="0" applyFont="1" applyFill="1" applyAlignment="1">
      <alignment horizontal="left" vertical="center" wrapText="1"/>
    </xf>
    <xf numFmtId="0" fontId="17" fillId="25" borderId="1" xfId="0" applyFont="1" applyFill="1" applyBorder="1" applyAlignment="1">
      <alignment horizontal="left" vertical="center" wrapText="1"/>
    </xf>
    <xf numFmtId="0" fontId="15" fillId="19" borderId="1" xfId="0" applyFont="1" applyFill="1" applyBorder="1" applyAlignment="1">
      <alignment horizontal="center" vertical="center" wrapText="1"/>
    </xf>
    <xf numFmtId="3" fontId="15" fillId="19" borderId="1" xfId="0" applyNumberFormat="1" applyFont="1" applyFill="1" applyBorder="1" applyAlignment="1">
      <alignment horizontal="center" vertical="center" wrapText="1"/>
    </xf>
    <xf numFmtId="164" fontId="15" fillId="19" borderId="1" xfId="0" applyNumberFormat="1" applyFont="1" applyFill="1" applyBorder="1" applyAlignment="1">
      <alignment horizontal="center" vertical="center" wrapText="1"/>
    </xf>
    <xf numFmtId="165" fontId="15" fillId="19" borderId="1" xfId="0" applyNumberFormat="1" applyFont="1" applyFill="1" applyBorder="1" applyAlignment="1">
      <alignment horizontal="center" vertical="center" wrapText="1"/>
    </xf>
    <xf numFmtId="166" fontId="15" fillId="19" borderId="1" xfId="0" applyNumberFormat="1" applyFont="1" applyFill="1" applyBorder="1" applyAlignment="1">
      <alignment horizontal="center" vertical="center" wrapText="1"/>
    </xf>
    <xf numFmtId="0" fontId="15" fillId="19" borderId="0" xfId="0" applyFont="1" applyFill="1" applyAlignment="1">
      <alignment horizontal="center" vertical="center" wrapText="1"/>
    </xf>
    <xf numFmtId="0" fontId="22" fillId="23" borderId="4" xfId="0" applyFont="1" applyFill="1" applyBorder="1" applyAlignment="1">
      <alignment horizontal="left" vertical="top" wrapText="1"/>
    </xf>
    <xf numFmtId="0" fontId="23" fillId="23" borderId="4" xfId="0" applyFont="1" applyFill="1" applyBorder="1" applyAlignment="1">
      <alignment horizontal="left" vertical="top"/>
    </xf>
    <xf numFmtId="164" fontId="23" fillId="23" borderId="4" xfId="0" applyNumberFormat="1" applyFont="1" applyFill="1" applyBorder="1" applyAlignment="1">
      <alignment horizontal="left" vertical="top"/>
    </xf>
    <xf numFmtId="164" fontId="24" fillId="23" borderId="4" xfId="0" applyNumberFormat="1" applyFont="1" applyFill="1" applyBorder="1" applyAlignment="1">
      <alignment horizontal="left" vertical="top"/>
    </xf>
    <xf numFmtId="0" fontId="23" fillId="23" borderId="4" xfId="0" applyFont="1" applyFill="1" applyBorder="1" applyAlignment="1">
      <alignment horizontal="left" vertical="top" wrapText="1"/>
    </xf>
    <xf numFmtId="0" fontId="22" fillId="22" borderId="4" xfId="0" applyFont="1" applyFill="1" applyBorder="1" applyAlignment="1">
      <alignment horizontal="left" vertical="top" wrapText="1"/>
    </xf>
    <xf numFmtId="0" fontId="23" fillId="22" borderId="4" xfId="0" applyFont="1" applyFill="1" applyBorder="1" applyAlignment="1">
      <alignment horizontal="left" vertical="top"/>
    </xf>
    <xf numFmtId="164" fontId="23" fillId="22" borderId="4" xfId="0" applyNumberFormat="1" applyFont="1" applyFill="1" applyBorder="1" applyAlignment="1">
      <alignment horizontal="left" vertical="top"/>
    </xf>
    <xf numFmtId="164" fontId="25" fillId="22" borderId="4" xfId="0" applyNumberFormat="1" applyFont="1" applyFill="1" applyBorder="1" applyAlignment="1">
      <alignment horizontal="left" vertical="top"/>
    </xf>
    <xf numFmtId="0" fontId="23" fillId="22" borderId="4" xfId="0" applyFont="1" applyFill="1" applyBorder="1" applyAlignment="1">
      <alignment horizontal="left" vertical="top" wrapText="1"/>
    </xf>
    <xf numFmtId="164" fontId="25" fillId="23" borderId="4" xfId="0" applyNumberFormat="1" applyFont="1" applyFill="1" applyBorder="1" applyAlignment="1">
      <alignment horizontal="left" vertical="top"/>
    </xf>
    <xf numFmtId="164" fontId="26" fillId="22" borderId="4" xfId="0" applyNumberFormat="1" applyFont="1" applyFill="1" applyBorder="1" applyAlignment="1">
      <alignment horizontal="left" vertical="top"/>
    </xf>
    <xf numFmtId="164" fontId="26" fillId="23" borderId="4" xfId="0" applyNumberFormat="1" applyFont="1" applyFill="1" applyBorder="1" applyAlignment="1">
      <alignment horizontal="left" vertical="top"/>
    </xf>
    <xf numFmtId="164" fontId="24" fillId="22" borderId="4" xfId="0" applyNumberFormat="1" applyFont="1" applyFill="1" applyBorder="1" applyAlignment="1">
      <alignment horizontal="left" vertical="top"/>
    </xf>
    <xf numFmtId="0" fontId="27" fillId="19" borderId="0" xfId="0" applyFont="1" applyFill="1" applyAlignment="1">
      <alignment horizontal="center" vertical="center" wrapText="1"/>
    </xf>
    <xf numFmtId="166" fontId="23" fillId="23" borderId="4" xfId="0" applyNumberFormat="1" applyFont="1" applyFill="1" applyBorder="1" applyAlignment="1">
      <alignment horizontal="left" vertical="top"/>
    </xf>
    <xf numFmtId="0" fontId="22" fillId="26" borderId="4" xfId="0" applyFont="1" applyFill="1" applyBorder="1" applyAlignment="1">
      <alignment horizontal="left" vertical="top" wrapText="1"/>
    </xf>
    <xf numFmtId="0" fontId="23" fillId="26" borderId="4" xfId="0" applyFont="1" applyFill="1" applyBorder="1" applyAlignment="1">
      <alignment horizontal="left" vertical="top"/>
    </xf>
    <xf numFmtId="164" fontId="23" fillId="26" borderId="4" xfId="0" applyNumberFormat="1" applyFont="1" applyFill="1" applyBorder="1" applyAlignment="1">
      <alignment horizontal="left" vertical="top"/>
    </xf>
    <xf numFmtId="166" fontId="23" fillId="26" borderId="4" xfId="0" applyNumberFormat="1" applyFont="1" applyFill="1" applyBorder="1" applyAlignment="1">
      <alignment horizontal="left" vertical="top"/>
    </xf>
    <xf numFmtId="0" fontId="23" fillId="26" borderId="4" xfId="0" applyFont="1" applyFill="1" applyBorder="1" applyAlignment="1">
      <alignment horizontal="left" vertical="top" wrapText="1"/>
    </xf>
    <xf numFmtId="164" fontId="28" fillId="23" borderId="4" xfId="0" applyNumberFormat="1" applyFont="1" applyFill="1" applyBorder="1" applyAlignment="1">
      <alignment horizontal="left" vertical="top"/>
    </xf>
    <xf numFmtId="0" fontId="22" fillId="28" borderId="4" xfId="0" applyFont="1" applyFill="1" applyBorder="1" applyAlignment="1">
      <alignment horizontal="left" vertical="top" wrapText="1"/>
    </xf>
    <xf numFmtId="0" fontId="23" fillId="28" borderId="4" xfId="0" applyFont="1" applyFill="1" applyBorder="1" applyAlignment="1">
      <alignment horizontal="left" vertical="top"/>
    </xf>
    <xf numFmtId="164" fontId="23" fillId="28" borderId="4" xfId="0" applyNumberFormat="1" applyFont="1" applyFill="1" applyBorder="1" applyAlignment="1">
      <alignment horizontal="left" vertical="top"/>
    </xf>
    <xf numFmtId="166" fontId="23" fillId="28" borderId="4" xfId="0" applyNumberFormat="1" applyFont="1" applyFill="1" applyBorder="1" applyAlignment="1">
      <alignment horizontal="left" vertical="top"/>
    </xf>
    <xf numFmtId="0" fontId="23" fillId="28" borderId="4" xfId="0" applyFont="1" applyFill="1" applyBorder="1" applyAlignment="1">
      <alignment horizontal="left" vertical="top" wrapText="1"/>
    </xf>
    <xf numFmtId="164" fontId="26" fillId="28" borderId="4" xfId="0" applyNumberFormat="1" applyFont="1" applyFill="1" applyBorder="1" applyAlignment="1">
      <alignment horizontal="left" vertical="top"/>
    </xf>
    <xf numFmtId="164" fontId="26" fillId="26" borderId="4" xfId="0" applyNumberFormat="1" applyFont="1" applyFill="1" applyBorder="1" applyAlignment="1">
      <alignment horizontal="left" vertical="top"/>
    </xf>
    <xf numFmtId="0" fontId="22" fillId="29" borderId="4" xfId="0" applyFont="1" applyFill="1" applyBorder="1" applyAlignment="1">
      <alignment horizontal="left" vertical="top" wrapText="1"/>
    </xf>
    <xf numFmtId="0" fontId="23" fillId="29" borderId="4" xfId="0" applyFont="1" applyFill="1" applyBorder="1" applyAlignment="1">
      <alignment horizontal="left" vertical="top"/>
    </xf>
    <xf numFmtId="164" fontId="23" fillId="29" borderId="4" xfId="0" applyNumberFormat="1" applyFont="1" applyFill="1" applyBorder="1" applyAlignment="1">
      <alignment horizontal="left" vertical="top"/>
    </xf>
    <xf numFmtId="166" fontId="23" fillId="29" borderId="4" xfId="0" applyNumberFormat="1" applyFont="1" applyFill="1" applyBorder="1" applyAlignment="1">
      <alignment horizontal="left" vertical="top"/>
    </xf>
    <xf numFmtId="0" fontId="23" fillId="29" borderId="4" xfId="0" applyFont="1" applyFill="1" applyBorder="1" applyAlignment="1">
      <alignment horizontal="left" vertical="top" wrapText="1"/>
    </xf>
    <xf numFmtId="164" fontId="26" fillId="29" borderId="4" xfId="0" applyNumberFormat="1" applyFont="1" applyFill="1" applyBorder="1" applyAlignment="1">
      <alignment horizontal="left" vertical="top"/>
    </xf>
    <xf numFmtId="164" fontId="28" fillId="26" borderId="4" xfId="0" applyNumberFormat="1" applyFont="1" applyFill="1" applyBorder="1" applyAlignment="1">
      <alignment horizontal="left" vertical="top"/>
    </xf>
    <xf numFmtId="164" fontId="28" fillId="28" borderId="4" xfId="0" applyNumberFormat="1" applyFont="1" applyFill="1" applyBorder="1" applyAlignment="1">
      <alignment horizontal="left" vertical="top"/>
    </xf>
    <xf numFmtId="164" fontId="24" fillId="26" borderId="4" xfId="0" applyNumberFormat="1" applyFont="1" applyFill="1" applyBorder="1" applyAlignment="1">
      <alignment horizontal="left" vertical="top"/>
    </xf>
    <xf numFmtId="0" fontId="22" fillId="30" borderId="4" xfId="0" applyFont="1" applyFill="1" applyBorder="1" applyAlignment="1">
      <alignment horizontal="left" vertical="top" wrapText="1"/>
    </xf>
    <xf numFmtId="0" fontId="23" fillId="30" borderId="4" xfId="0" applyFont="1" applyFill="1" applyBorder="1" applyAlignment="1">
      <alignment horizontal="left" vertical="top"/>
    </xf>
    <xf numFmtId="164" fontId="23" fillId="30" borderId="4" xfId="0" applyNumberFormat="1" applyFont="1" applyFill="1" applyBorder="1" applyAlignment="1">
      <alignment horizontal="left" vertical="top"/>
    </xf>
    <xf numFmtId="166" fontId="23" fillId="30" borderId="4" xfId="0" applyNumberFormat="1" applyFont="1" applyFill="1" applyBorder="1" applyAlignment="1">
      <alignment horizontal="left" vertical="top"/>
    </xf>
    <xf numFmtId="0" fontId="23" fillId="30" borderId="4" xfId="0" applyFont="1" applyFill="1" applyBorder="1" applyAlignment="1">
      <alignment horizontal="left" vertical="top" wrapText="1"/>
    </xf>
    <xf numFmtId="164" fontId="24" fillId="28" borderId="4" xfId="0" applyNumberFormat="1" applyFont="1" applyFill="1" applyBorder="1" applyAlignment="1">
      <alignment horizontal="left" vertical="top"/>
    </xf>
    <xf numFmtId="0" fontId="17" fillId="25" borderId="0" xfId="0" applyFont="1" applyFill="1" applyAlignment="1">
      <alignment horizontal="left" vertical="center" wrapText="1"/>
    </xf>
    <xf numFmtId="166" fontId="23" fillId="22" borderId="4" xfId="0" applyNumberFormat="1" applyFont="1" applyFill="1" applyBorder="1" applyAlignment="1">
      <alignment horizontal="left" vertical="top"/>
    </xf>
    <xf numFmtId="0" fontId="26" fillId="23" borderId="4" xfId="0" applyFont="1" applyFill="1" applyBorder="1" applyAlignment="1">
      <alignment horizontal="left" vertical="top" wrapText="1"/>
    </xf>
    <xf numFmtId="164" fontId="29" fillId="23" borderId="4" xfId="0" applyNumberFormat="1" applyFont="1" applyFill="1" applyBorder="1" applyAlignment="1">
      <alignment horizontal="left" vertical="top"/>
    </xf>
    <xf numFmtId="0" fontId="29" fillId="23" borderId="4" xfId="0" applyFont="1" applyFill="1" applyBorder="1" applyAlignment="1">
      <alignment horizontal="left" vertical="top" wrapText="1"/>
    </xf>
    <xf numFmtId="164" fontId="16" fillId="23" borderId="4" xfId="0" applyNumberFormat="1" applyFont="1" applyFill="1" applyBorder="1" applyAlignment="1">
      <alignment horizontal="left" vertical="top"/>
    </xf>
    <xf numFmtId="0" fontId="28" fillId="23" borderId="4" xfId="0" applyFont="1" applyFill="1" applyBorder="1" applyAlignment="1">
      <alignment horizontal="left" vertical="top" wrapText="1"/>
    </xf>
    <xf numFmtId="164" fontId="25" fillId="26" borderId="4" xfId="0" applyNumberFormat="1" applyFont="1" applyFill="1" applyBorder="1" applyAlignment="1">
      <alignment horizontal="left" vertical="top"/>
    </xf>
    <xf numFmtId="164" fontId="16" fillId="26" borderId="4" xfId="0" applyNumberFormat="1" applyFont="1" applyFill="1" applyBorder="1" applyAlignment="1">
      <alignment horizontal="left" vertical="top"/>
    </xf>
    <xf numFmtId="0" fontId="28" fillId="26" borderId="4" xfId="0" applyFont="1" applyFill="1" applyBorder="1" applyAlignment="1">
      <alignment horizontal="left" vertical="top" wrapText="1"/>
    </xf>
    <xf numFmtId="0" fontId="16" fillId="26" borderId="4" xfId="0" applyFont="1" applyFill="1" applyBorder="1" applyAlignment="1">
      <alignment horizontal="left" vertical="top" wrapText="1"/>
    </xf>
    <xf numFmtId="164" fontId="29" fillId="26" borderId="4" xfId="0" applyNumberFormat="1" applyFont="1" applyFill="1" applyBorder="1" applyAlignment="1">
      <alignment horizontal="left" vertical="top"/>
    </xf>
    <xf numFmtId="0" fontId="29" fillId="26" borderId="4" xfId="0" applyFont="1" applyFill="1" applyBorder="1" applyAlignment="1">
      <alignment horizontal="left" vertical="top" wrapText="1"/>
    </xf>
    <xf numFmtId="0" fontId="26" fillId="26" borderId="4" xfId="0" applyFont="1" applyFill="1" applyBorder="1" applyAlignment="1">
      <alignment horizontal="left" vertical="top" wrapText="1"/>
    </xf>
    <xf numFmtId="164" fontId="25" fillId="29" borderId="4" xfId="0" applyNumberFormat="1" applyFont="1" applyFill="1" applyBorder="1" applyAlignment="1">
      <alignment horizontal="left" vertical="top"/>
    </xf>
    <xf numFmtId="0" fontId="26" fillId="29" borderId="4" xfId="0" applyFont="1" applyFill="1" applyBorder="1" applyAlignment="1">
      <alignment horizontal="left" vertical="top" wrapText="1"/>
    </xf>
    <xf numFmtId="164" fontId="30" fillId="23" borderId="4" xfId="0" applyNumberFormat="1" applyFont="1" applyFill="1" applyBorder="1" applyAlignment="1">
      <alignment horizontal="left" vertical="top"/>
    </xf>
    <xf numFmtId="164" fontId="30" fillId="26" borderId="4" xfId="0" applyNumberFormat="1" applyFont="1" applyFill="1" applyBorder="1" applyAlignment="1">
      <alignment horizontal="left" vertical="top"/>
    </xf>
    <xf numFmtId="164" fontId="25" fillId="30" borderId="4" xfId="0" applyNumberFormat="1" applyFont="1" applyFill="1" applyBorder="1" applyAlignment="1">
      <alignment horizontal="left" vertical="top"/>
    </xf>
    <xf numFmtId="0" fontId="16" fillId="30" borderId="4" xfId="0" applyFont="1" applyFill="1" applyBorder="1" applyAlignment="1">
      <alignment horizontal="left" vertical="top" wrapText="1"/>
    </xf>
    <xf numFmtId="0" fontId="27" fillId="21" borderId="4" xfId="0" applyFont="1" applyFill="1" applyBorder="1" applyAlignment="1">
      <alignment horizontal="center" vertical="center" wrapText="1"/>
    </xf>
    <xf numFmtId="0" fontId="16" fillId="36" borderId="4" xfId="0" applyFont="1" applyFill="1" applyBorder="1" applyAlignment="1">
      <alignment horizontal="left" vertical="center" wrapText="1"/>
    </xf>
    <xf numFmtId="10" fontId="17" fillId="36" borderId="4" xfId="0" applyNumberFormat="1" applyFont="1" applyFill="1" applyBorder="1" applyAlignment="1">
      <alignment horizontal="center" vertical="center" wrapText="1"/>
    </xf>
    <xf numFmtId="10" fontId="32" fillId="36" borderId="4" xfId="0" applyNumberFormat="1" applyFont="1" applyFill="1" applyBorder="1" applyAlignment="1">
      <alignment horizontal="center" vertical="center" wrapText="1"/>
    </xf>
    <xf numFmtId="0" fontId="0" fillId="36" borderId="4" xfId="0" applyFill="1" applyBorder="1"/>
    <xf numFmtId="0" fontId="16" fillId="23" borderId="4" xfId="0" applyFont="1" applyFill="1" applyBorder="1" applyAlignment="1">
      <alignment horizontal="left" vertical="center" wrapText="1"/>
    </xf>
    <xf numFmtId="10" fontId="17" fillId="23" borderId="4" xfId="0" applyNumberFormat="1" applyFont="1" applyFill="1" applyBorder="1" applyAlignment="1">
      <alignment horizontal="center" vertical="center" wrapText="1"/>
    </xf>
    <xf numFmtId="10" fontId="32" fillId="23" borderId="4" xfId="0" applyNumberFormat="1" applyFont="1" applyFill="1" applyBorder="1" applyAlignment="1">
      <alignment horizontal="center" vertical="center" wrapText="1"/>
    </xf>
    <xf numFmtId="0" fontId="0" fillId="23" borderId="4" xfId="0" applyFill="1" applyBorder="1"/>
    <xf numFmtId="164" fontId="7" fillId="36" borderId="4" xfId="0" applyNumberFormat="1" applyFont="1" applyFill="1" applyBorder="1" applyAlignment="1">
      <alignment horizontal="center" vertical="center" wrapText="1"/>
    </xf>
    <xf numFmtId="165" fontId="7" fillId="36" borderId="4" xfId="0" applyNumberFormat="1" applyFont="1" applyFill="1" applyBorder="1" applyAlignment="1">
      <alignment horizontal="center" vertical="center" wrapText="1"/>
    </xf>
    <xf numFmtId="0" fontId="5" fillId="36" borderId="4" xfId="0" applyFont="1" applyFill="1" applyBorder="1" applyAlignment="1">
      <alignment horizontal="left" vertical="center" wrapText="1"/>
    </xf>
    <xf numFmtId="10" fontId="14" fillId="37" borderId="7" xfId="0" applyNumberFormat="1" applyFont="1" applyFill="1" applyBorder="1" applyAlignment="1">
      <alignment horizontal="center" vertical="center" wrapText="1"/>
    </xf>
    <xf numFmtId="164" fontId="7" fillId="37" borderId="7" xfId="0" applyNumberFormat="1" applyFont="1" applyFill="1" applyBorder="1" applyAlignment="1">
      <alignment horizontal="center" vertical="center" wrapText="1"/>
    </xf>
    <xf numFmtId="10" fontId="12" fillId="37" borderId="7" xfId="0" applyNumberFormat="1" applyFont="1" applyFill="1" applyBorder="1" applyAlignment="1">
      <alignment horizontal="center" vertical="center" wrapText="1"/>
    </xf>
    <xf numFmtId="0" fontId="5" fillId="31" borderId="5" xfId="0" applyFont="1" applyFill="1" applyBorder="1" applyAlignment="1">
      <alignment horizontal="left" vertical="center" wrapText="1"/>
    </xf>
    <xf numFmtId="0" fontId="16" fillId="29" borderId="4" xfId="0" applyFont="1" applyFill="1" applyBorder="1" applyAlignment="1">
      <alignment horizontal="left" vertical="center" wrapText="1"/>
    </xf>
    <xf numFmtId="0" fontId="34" fillId="29" borderId="4" xfId="0" applyFont="1" applyFill="1" applyBorder="1" applyAlignment="1">
      <alignment horizontal="left" vertical="center" wrapText="1"/>
    </xf>
    <xf numFmtId="0" fontId="35" fillId="29" borderId="4" xfId="0" applyFont="1" applyFill="1" applyBorder="1" applyAlignment="1">
      <alignment horizontal="left" vertical="center" wrapText="1"/>
    </xf>
    <xf numFmtId="10" fontId="17" fillId="29" borderId="4" xfId="0" applyNumberFormat="1" applyFont="1" applyFill="1" applyBorder="1" applyAlignment="1">
      <alignment horizontal="center" vertical="center"/>
    </xf>
    <xf numFmtId="10" fontId="26" fillId="29" borderId="4" xfId="0" applyNumberFormat="1" applyFont="1" applyFill="1" applyBorder="1" applyAlignment="1">
      <alignment horizontal="center" vertical="center"/>
    </xf>
    <xf numFmtId="167" fontId="26" fillId="29" borderId="4" xfId="0" applyNumberFormat="1" applyFont="1" applyFill="1" applyBorder="1" applyAlignment="1">
      <alignment horizontal="center" vertical="center"/>
    </xf>
    <xf numFmtId="0" fontId="16" fillId="38" borderId="4" xfId="0" applyFont="1" applyFill="1" applyBorder="1" applyAlignment="1">
      <alignment horizontal="left" vertical="center" wrapText="1"/>
    </xf>
    <xf numFmtId="0" fontId="34" fillId="38" borderId="4" xfId="0" applyFont="1" applyFill="1" applyBorder="1" applyAlignment="1">
      <alignment horizontal="left" vertical="center" wrapText="1"/>
    </xf>
    <xf numFmtId="0" fontId="35" fillId="38" borderId="4" xfId="0" applyFont="1" applyFill="1" applyBorder="1" applyAlignment="1">
      <alignment horizontal="left" vertical="center" wrapText="1"/>
    </xf>
    <xf numFmtId="10" fontId="17" fillId="38" borderId="4" xfId="0" applyNumberFormat="1" applyFont="1" applyFill="1" applyBorder="1" applyAlignment="1">
      <alignment horizontal="center" vertical="center"/>
    </xf>
    <xf numFmtId="10" fontId="26" fillId="38" borderId="4" xfId="0" applyNumberFormat="1" applyFont="1" applyFill="1" applyBorder="1" applyAlignment="1">
      <alignment horizontal="center" vertical="center"/>
    </xf>
    <xf numFmtId="167" fontId="26" fillId="38" borderId="4" xfId="0" applyNumberFormat="1" applyFont="1" applyFill="1" applyBorder="1" applyAlignment="1">
      <alignment horizontal="center" vertical="center"/>
    </xf>
    <xf numFmtId="10" fontId="15" fillId="37" borderId="7" xfId="0" applyNumberFormat="1" applyFont="1" applyFill="1" applyBorder="1" applyAlignment="1">
      <alignment horizontal="center" vertical="center" wrapText="1"/>
    </xf>
    <xf numFmtId="0" fontId="15" fillId="37" borderId="7" xfId="0" applyFont="1" applyFill="1" applyBorder="1" applyAlignment="1">
      <alignment horizontal="center" vertical="center" wrapText="1"/>
    </xf>
    <xf numFmtId="167" fontId="15" fillId="37" borderId="7" xfId="0" applyNumberFormat="1" applyFont="1" applyFill="1" applyBorder="1" applyAlignment="1">
      <alignment horizontal="center" vertical="center" wrapText="1"/>
    </xf>
    <xf numFmtId="0" fontId="17" fillId="20" borderId="4" xfId="0" applyFont="1" applyFill="1" applyBorder="1" applyAlignment="1">
      <alignment horizontal="left" vertical="center" wrapText="1"/>
    </xf>
    <xf numFmtId="0" fontId="37" fillId="20" borderId="4" xfId="0" applyFont="1" applyFill="1" applyBorder="1" applyAlignment="1">
      <alignment horizontal="left" vertical="center"/>
    </xf>
    <xf numFmtId="0" fontId="38" fillId="20" borderId="4" xfId="0" applyFont="1" applyFill="1" applyBorder="1" applyAlignment="1">
      <alignment horizontal="left" vertical="center"/>
    </xf>
    <xf numFmtId="1" fontId="16" fillId="20" borderId="4" xfId="0" applyNumberFormat="1" applyFont="1" applyFill="1" applyBorder="1" applyAlignment="1">
      <alignment horizontal="center" vertical="center"/>
    </xf>
    <xf numFmtId="1" fontId="39" fillId="20" borderId="4" xfId="0" applyNumberFormat="1" applyFont="1" applyFill="1" applyBorder="1" applyAlignment="1">
      <alignment horizontal="center" vertical="center"/>
    </xf>
    <xf numFmtId="0" fontId="16" fillId="20" borderId="4" xfId="0" applyFont="1" applyFill="1" applyBorder="1" applyAlignment="1">
      <alignment horizontal="center" vertical="center"/>
    </xf>
    <xf numFmtId="0" fontId="28" fillId="20" borderId="4" xfId="0" applyFont="1" applyFill="1" applyBorder="1" applyAlignment="1">
      <alignment horizontal="center" vertical="center"/>
    </xf>
    <xf numFmtId="0" fontId="17" fillId="23" borderId="4" xfId="0" applyFont="1" applyFill="1" applyBorder="1" applyAlignment="1">
      <alignment horizontal="left" vertical="center" wrapText="1"/>
    </xf>
    <xf numFmtId="0" fontId="37" fillId="23" borderId="4" xfId="0" applyFont="1" applyFill="1" applyBorder="1" applyAlignment="1">
      <alignment horizontal="left" vertical="center"/>
    </xf>
    <xf numFmtId="0" fontId="38" fillId="23" borderId="4" xfId="0" applyFont="1" applyFill="1" applyBorder="1" applyAlignment="1">
      <alignment horizontal="left" vertical="center"/>
    </xf>
    <xf numFmtId="10" fontId="16" fillId="23" borderId="4" xfId="0" applyNumberFormat="1" applyFont="1" applyFill="1" applyBorder="1" applyAlignment="1">
      <alignment horizontal="center" vertical="center"/>
    </xf>
    <xf numFmtId="10" fontId="39" fillId="23" borderId="4" xfId="0" applyNumberFormat="1" applyFont="1" applyFill="1" applyBorder="1" applyAlignment="1">
      <alignment horizontal="center" vertical="center"/>
    </xf>
    <xf numFmtId="0" fontId="16" fillId="23" borderId="4" xfId="0" applyFont="1" applyFill="1" applyBorder="1" applyAlignment="1">
      <alignment horizontal="center" vertical="center"/>
    </xf>
    <xf numFmtId="0" fontId="28" fillId="23" borderId="4" xfId="0" applyFont="1" applyFill="1" applyBorder="1" applyAlignment="1">
      <alignment horizontal="center" vertical="center"/>
    </xf>
    <xf numFmtId="10" fontId="16" fillId="20" borderId="4" xfId="0" applyNumberFormat="1" applyFont="1" applyFill="1" applyBorder="1" applyAlignment="1">
      <alignment horizontal="center" vertical="center"/>
    </xf>
    <xf numFmtId="10" fontId="39" fillId="20" borderId="4" xfId="0" applyNumberFormat="1" applyFont="1" applyFill="1" applyBorder="1" applyAlignment="1">
      <alignment horizontal="center" vertical="center"/>
    </xf>
    <xf numFmtId="168" fontId="16" fillId="23" borderId="4" xfId="0" applyNumberFormat="1" applyFont="1" applyFill="1" applyBorder="1" applyAlignment="1">
      <alignment horizontal="center" vertical="center"/>
    </xf>
    <xf numFmtId="168" fontId="39" fillId="23" borderId="4" xfId="0" applyNumberFormat="1" applyFont="1" applyFill="1" applyBorder="1" applyAlignment="1">
      <alignment horizontal="center" vertical="center"/>
    </xf>
    <xf numFmtId="169" fontId="16" fillId="23" borderId="4" xfId="0" applyNumberFormat="1" applyFont="1" applyFill="1" applyBorder="1" applyAlignment="1">
      <alignment horizontal="center" vertical="center"/>
    </xf>
    <xf numFmtId="169" fontId="39" fillId="23" borderId="4" xfId="0" applyNumberFormat="1" applyFont="1" applyFill="1" applyBorder="1" applyAlignment="1">
      <alignment horizontal="center" vertical="center"/>
    </xf>
    <xf numFmtId="0" fontId="27" fillId="39" borderId="4" xfId="0" applyFont="1" applyFill="1" applyBorder="1" applyAlignment="1">
      <alignment horizontal="center" vertical="center" wrapText="1"/>
    </xf>
    <xf numFmtId="0" fontId="17" fillId="40" borderId="4" xfId="0" applyFont="1" applyFill="1" applyBorder="1" applyAlignment="1">
      <alignment horizontal="left" vertical="center" wrapText="1"/>
    </xf>
    <xf numFmtId="0" fontId="37" fillId="40" borderId="4" xfId="0" applyFont="1" applyFill="1" applyBorder="1" applyAlignment="1">
      <alignment horizontal="left" vertical="center"/>
    </xf>
    <xf numFmtId="0" fontId="38" fillId="40" borderId="4" xfId="0" applyFont="1" applyFill="1" applyBorder="1" applyAlignment="1">
      <alignment horizontal="left" vertical="center"/>
    </xf>
    <xf numFmtId="1" fontId="16" fillId="40" borderId="4" xfId="0" applyNumberFormat="1" applyFont="1" applyFill="1" applyBorder="1" applyAlignment="1">
      <alignment horizontal="center" vertical="center"/>
    </xf>
    <xf numFmtId="1" fontId="39" fillId="40" borderId="4" xfId="0" applyNumberFormat="1" applyFont="1" applyFill="1" applyBorder="1" applyAlignment="1">
      <alignment horizontal="center" vertical="center"/>
    </xf>
    <xf numFmtId="0" fontId="16" fillId="40" borderId="4" xfId="0" applyFont="1" applyFill="1" applyBorder="1" applyAlignment="1">
      <alignment horizontal="center" vertical="center"/>
    </xf>
    <xf numFmtId="0" fontId="28" fillId="40" borderId="4" xfId="0" applyFont="1" applyFill="1" applyBorder="1" applyAlignment="1">
      <alignment horizontal="center" vertical="center"/>
    </xf>
    <xf numFmtId="10" fontId="16" fillId="40" borderId="4" xfId="0" applyNumberFormat="1" applyFont="1" applyFill="1" applyBorder="1" applyAlignment="1">
      <alignment horizontal="center" vertical="center"/>
    </xf>
    <xf numFmtId="10" fontId="39" fillId="40" borderId="4" xfId="0" applyNumberFormat="1" applyFont="1" applyFill="1" applyBorder="1" applyAlignment="1">
      <alignment horizontal="center" vertical="center"/>
    </xf>
    <xf numFmtId="168" fontId="16" fillId="40" borderId="4" xfId="0" applyNumberFormat="1" applyFont="1" applyFill="1" applyBorder="1" applyAlignment="1">
      <alignment horizontal="center" vertical="center"/>
    </xf>
    <xf numFmtId="168" fontId="39" fillId="40" borderId="4" xfId="0" applyNumberFormat="1" applyFont="1" applyFill="1" applyBorder="1" applyAlignment="1">
      <alignment horizontal="center" vertical="center"/>
    </xf>
    <xf numFmtId="0" fontId="27" fillId="41" borderId="4" xfId="0" applyFont="1" applyFill="1" applyBorder="1" applyAlignment="1">
      <alignment horizontal="center" vertical="center" wrapText="1"/>
    </xf>
    <xf numFmtId="0" fontId="17" fillId="42" borderId="4" xfId="0" applyFont="1" applyFill="1" applyBorder="1" applyAlignment="1">
      <alignment horizontal="left" vertical="center" wrapText="1"/>
    </xf>
    <xf numFmtId="0" fontId="37" fillId="42" borderId="4" xfId="0" applyFont="1" applyFill="1" applyBorder="1" applyAlignment="1">
      <alignment horizontal="left" vertical="center"/>
    </xf>
    <xf numFmtId="0" fontId="38" fillId="42" borderId="4" xfId="0" applyFont="1" applyFill="1" applyBorder="1" applyAlignment="1">
      <alignment horizontal="left" vertical="center"/>
    </xf>
    <xf numFmtId="1" fontId="16" fillId="42" borderId="4" xfId="0" applyNumberFormat="1" applyFont="1" applyFill="1" applyBorder="1" applyAlignment="1">
      <alignment horizontal="center" vertical="center"/>
    </xf>
    <xf numFmtId="1" fontId="39" fillId="42" borderId="4" xfId="0" applyNumberFormat="1" applyFont="1" applyFill="1" applyBorder="1" applyAlignment="1">
      <alignment horizontal="center" vertical="center"/>
    </xf>
    <xf numFmtId="0" fontId="16" fillId="42" borderId="4" xfId="0" applyFont="1" applyFill="1" applyBorder="1" applyAlignment="1">
      <alignment horizontal="center" vertical="center"/>
    </xf>
    <xf numFmtId="0" fontId="28" fillId="42" borderId="4" xfId="0" applyFont="1" applyFill="1" applyBorder="1" applyAlignment="1">
      <alignment horizontal="center" vertical="center"/>
    </xf>
    <xf numFmtId="10" fontId="16" fillId="42" borderId="4" xfId="0" applyNumberFormat="1" applyFont="1" applyFill="1" applyBorder="1" applyAlignment="1">
      <alignment horizontal="center" vertical="center"/>
    </xf>
    <xf numFmtId="10" fontId="39" fillId="42" borderId="4" xfId="0" applyNumberFormat="1" applyFont="1" applyFill="1" applyBorder="1" applyAlignment="1">
      <alignment horizontal="center" vertical="center"/>
    </xf>
    <xf numFmtId="168" fontId="16" fillId="42" borderId="4" xfId="0" applyNumberFormat="1" applyFont="1" applyFill="1" applyBorder="1" applyAlignment="1">
      <alignment horizontal="center" vertical="center"/>
    </xf>
    <xf numFmtId="168" fontId="39" fillId="42" borderId="4" xfId="0" applyNumberFormat="1" applyFont="1" applyFill="1" applyBorder="1" applyAlignment="1">
      <alignment horizontal="center" vertical="center"/>
    </xf>
    <xf numFmtId="0" fontId="27" fillId="19" borderId="4" xfId="0" applyFont="1" applyFill="1" applyBorder="1" applyAlignment="1">
      <alignment horizontal="center" vertical="center" wrapText="1"/>
    </xf>
    <xf numFmtId="0" fontId="16" fillId="31" borderId="4" xfId="0" applyFont="1" applyFill="1" applyBorder="1" applyAlignment="1">
      <alignment horizontal="left" vertical="center" wrapText="1"/>
    </xf>
    <xf numFmtId="0" fontId="17" fillId="31" borderId="4" xfId="0" applyFont="1" applyFill="1" applyBorder="1" applyAlignment="1">
      <alignment horizontal="center" vertical="center"/>
    </xf>
    <xf numFmtId="10" fontId="17" fillId="31" borderId="4" xfId="0" applyNumberFormat="1" applyFont="1" applyFill="1" applyBorder="1" applyAlignment="1">
      <alignment horizontal="center" vertical="center"/>
    </xf>
    <xf numFmtId="10" fontId="26" fillId="31" borderId="4" xfId="0" applyNumberFormat="1" applyFont="1" applyFill="1" applyBorder="1" applyAlignment="1">
      <alignment horizontal="center" vertical="center"/>
    </xf>
    <xf numFmtId="0" fontId="38" fillId="31" borderId="4" xfId="0" applyFont="1" applyFill="1" applyBorder="1" applyAlignment="1">
      <alignment horizontal="center" vertical="center"/>
    </xf>
    <xf numFmtId="0" fontId="16" fillId="20" borderId="4" xfId="0" applyFont="1" applyFill="1" applyBorder="1" applyAlignment="1">
      <alignment horizontal="left" vertical="center" wrapText="1"/>
    </xf>
    <xf numFmtId="1" fontId="17" fillId="20" borderId="4" xfId="0" applyNumberFormat="1" applyFont="1" applyFill="1" applyBorder="1" applyAlignment="1">
      <alignment horizontal="center" vertical="center"/>
    </xf>
    <xf numFmtId="10" fontId="17" fillId="20" borderId="4" xfId="0" applyNumberFormat="1" applyFont="1" applyFill="1" applyBorder="1" applyAlignment="1">
      <alignment horizontal="center" vertical="center"/>
    </xf>
    <xf numFmtId="168" fontId="16" fillId="20" borderId="4" xfId="0" applyNumberFormat="1" applyFont="1" applyFill="1" applyBorder="1" applyAlignment="1">
      <alignment horizontal="center" vertical="center"/>
    </xf>
    <xf numFmtId="169" fontId="16" fillId="20" borderId="4" xfId="0" applyNumberFormat="1" applyFont="1" applyFill="1" applyBorder="1" applyAlignment="1">
      <alignment horizontal="center" vertical="center"/>
    </xf>
    <xf numFmtId="0" fontId="38" fillId="20" borderId="4" xfId="0" applyFont="1" applyFill="1" applyBorder="1" applyAlignment="1">
      <alignment horizontal="center" vertical="center"/>
    </xf>
    <xf numFmtId="0" fontId="16" fillId="40" borderId="4" xfId="0" applyFont="1" applyFill="1" applyBorder="1" applyAlignment="1">
      <alignment horizontal="left" vertical="center" wrapText="1"/>
    </xf>
    <xf numFmtId="1" fontId="17" fillId="40" borderId="4" xfId="0" applyNumberFormat="1" applyFont="1" applyFill="1" applyBorder="1" applyAlignment="1">
      <alignment horizontal="center" vertical="center"/>
    </xf>
    <xf numFmtId="10" fontId="17" fillId="40" borderId="4" xfId="0" applyNumberFormat="1" applyFont="1" applyFill="1" applyBorder="1" applyAlignment="1">
      <alignment horizontal="center" vertical="center"/>
    </xf>
    <xf numFmtId="169" fontId="16" fillId="40" borderId="4" xfId="0" applyNumberFormat="1" applyFont="1" applyFill="1" applyBorder="1" applyAlignment="1">
      <alignment horizontal="center" vertical="center"/>
    </xf>
    <xf numFmtId="0" fontId="38" fillId="40" borderId="4" xfId="0" applyFont="1" applyFill="1" applyBorder="1" applyAlignment="1">
      <alignment horizontal="center" vertical="center"/>
    </xf>
    <xf numFmtId="0" fontId="16" fillId="42" borderId="4" xfId="0" applyFont="1" applyFill="1" applyBorder="1" applyAlignment="1">
      <alignment horizontal="left" vertical="center" wrapText="1"/>
    </xf>
    <xf numFmtId="1" fontId="17" fillId="42" borderId="4" xfId="0" applyNumberFormat="1" applyFont="1" applyFill="1" applyBorder="1" applyAlignment="1">
      <alignment horizontal="center" vertical="center"/>
    </xf>
    <xf numFmtId="10" fontId="17" fillId="42" borderId="4" xfId="0" applyNumberFormat="1" applyFont="1" applyFill="1" applyBorder="1" applyAlignment="1">
      <alignment horizontal="center" vertical="center"/>
    </xf>
    <xf numFmtId="169" fontId="16" fillId="42" borderId="4" xfId="0" applyNumberFormat="1" applyFont="1" applyFill="1" applyBorder="1" applyAlignment="1">
      <alignment horizontal="center" vertical="center"/>
    </xf>
    <xf numFmtId="0" fontId="38" fillId="42" borderId="4" xfId="0" applyFont="1" applyFill="1" applyBorder="1" applyAlignment="1">
      <alignment horizontal="center" vertical="center"/>
    </xf>
    <xf numFmtId="0" fontId="45" fillId="45" borderId="21" xfId="0" applyFont="1" applyFill="1" applyBorder="1" applyAlignment="1">
      <alignment horizontal="center" vertical="center" wrapText="1"/>
    </xf>
    <xf numFmtId="0" fontId="42" fillId="47" borderId="21" xfId="0" applyFont="1" applyFill="1" applyBorder="1" applyAlignment="1">
      <alignment horizontal="left" vertical="center" wrapText="1"/>
    </xf>
    <xf numFmtId="0" fontId="42" fillId="47" borderId="21" xfId="0" applyFont="1" applyFill="1" applyBorder="1" applyAlignment="1">
      <alignment horizontal="center" vertical="center"/>
    </xf>
    <xf numFmtId="0" fontId="46" fillId="47" borderId="21" xfId="0" applyFont="1" applyFill="1" applyBorder="1" applyAlignment="1">
      <alignment horizontal="center" vertical="center"/>
    </xf>
    <xf numFmtId="1" fontId="42" fillId="47" borderId="21" xfId="0" applyNumberFormat="1" applyFont="1" applyFill="1" applyBorder="1" applyAlignment="1">
      <alignment horizontal="center" vertical="center"/>
    </xf>
    <xf numFmtId="10" fontId="42" fillId="47" borderId="21" xfId="0" applyNumberFormat="1" applyFont="1" applyFill="1" applyBorder="1" applyAlignment="1">
      <alignment horizontal="center" vertical="center"/>
    </xf>
    <xf numFmtId="10" fontId="47" fillId="47" borderId="21" xfId="0" applyNumberFormat="1" applyFont="1" applyFill="1" applyBorder="1" applyAlignment="1">
      <alignment horizontal="center" vertical="center"/>
    </xf>
    <xf numFmtId="170" fontId="42" fillId="47" borderId="21" xfId="0" applyNumberFormat="1" applyFont="1" applyFill="1" applyBorder="1" applyAlignment="1">
      <alignment horizontal="center" vertical="center"/>
    </xf>
    <xf numFmtId="0" fontId="42" fillId="48" borderId="21" xfId="0" applyFont="1" applyFill="1" applyBorder="1" applyAlignment="1">
      <alignment horizontal="left" vertical="center" wrapText="1"/>
    </xf>
    <xf numFmtId="0" fontId="42" fillId="48" borderId="21" xfId="0" applyFont="1" applyFill="1" applyBorder="1" applyAlignment="1">
      <alignment horizontal="center" vertical="center"/>
    </xf>
    <xf numFmtId="0" fontId="46" fillId="48" borderId="21" xfId="0" applyFont="1" applyFill="1" applyBorder="1" applyAlignment="1">
      <alignment horizontal="center" vertical="center"/>
    </xf>
    <xf numFmtId="1" fontId="42" fillId="48" borderId="21" xfId="0" applyNumberFormat="1" applyFont="1" applyFill="1" applyBorder="1" applyAlignment="1">
      <alignment horizontal="center" vertical="center"/>
    </xf>
    <xf numFmtId="10" fontId="42" fillId="48" borderId="21" xfId="0" applyNumberFormat="1" applyFont="1" applyFill="1" applyBorder="1" applyAlignment="1">
      <alignment horizontal="center" vertical="center"/>
    </xf>
    <xf numFmtId="10" fontId="47" fillId="48" borderId="21" xfId="0" applyNumberFormat="1" applyFont="1" applyFill="1" applyBorder="1" applyAlignment="1">
      <alignment horizontal="center" vertical="center"/>
    </xf>
    <xf numFmtId="170" fontId="42" fillId="48" borderId="21" xfId="0" applyNumberFormat="1" applyFont="1" applyFill="1" applyBorder="1" applyAlignment="1">
      <alignment horizontal="center" vertical="center"/>
    </xf>
    <xf numFmtId="0" fontId="48" fillId="49" borderId="21" xfId="0" applyFont="1" applyFill="1" applyBorder="1" applyAlignment="1">
      <alignment horizontal="left" vertical="center" wrapText="1"/>
    </xf>
    <xf numFmtId="0" fontId="49" fillId="49" borderId="21" xfId="0" applyFont="1" applyFill="1" applyBorder="1" applyAlignment="1">
      <alignment horizontal="center" vertical="center"/>
    </xf>
    <xf numFmtId="0" fontId="46" fillId="49" borderId="21" xfId="0" applyFont="1" applyFill="1" applyBorder="1" applyAlignment="1">
      <alignment horizontal="center" vertical="center"/>
    </xf>
    <xf numFmtId="1" fontId="42" fillId="49" borderId="21" xfId="0" applyNumberFormat="1" applyFont="1" applyFill="1" applyBorder="1" applyAlignment="1">
      <alignment horizontal="center" vertical="center"/>
    </xf>
    <xf numFmtId="10" fontId="42" fillId="49" borderId="21" xfId="0" applyNumberFormat="1" applyFont="1" applyFill="1" applyBorder="1" applyAlignment="1">
      <alignment horizontal="center" vertical="center"/>
    </xf>
    <xf numFmtId="10" fontId="49" fillId="49" borderId="21" xfId="0" applyNumberFormat="1" applyFont="1" applyFill="1" applyBorder="1" applyAlignment="1">
      <alignment horizontal="center" vertical="center"/>
    </xf>
    <xf numFmtId="170" fontId="42" fillId="49" borderId="21" xfId="0" applyNumberFormat="1" applyFont="1" applyFill="1" applyBorder="1" applyAlignment="1">
      <alignment horizontal="center" vertical="center"/>
    </xf>
    <xf numFmtId="10" fontId="49" fillId="48" borderId="21" xfId="0" applyNumberFormat="1" applyFont="1" applyFill="1" applyBorder="1" applyAlignment="1">
      <alignment horizontal="center" vertical="center"/>
    </xf>
    <xf numFmtId="10" fontId="47" fillId="49" borderId="21" xfId="0" applyNumberFormat="1" applyFont="1" applyFill="1" applyBorder="1" applyAlignment="1">
      <alignment horizontal="center" vertical="center"/>
    </xf>
    <xf numFmtId="1" fontId="43" fillId="45" borderId="24" xfId="0" applyNumberFormat="1" applyFont="1" applyFill="1" applyBorder="1" applyAlignment="1">
      <alignment horizontal="center" vertical="center"/>
    </xf>
    <xf numFmtId="10" fontId="43" fillId="45" borderId="24" xfId="0" applyNumberFormat="1" applyFont="1" applyFill="1" applyBorder="1" applyAlignment="1">
      <alignment horizontal="center" vertical="center"/>
    </xf>
    <xf numFmtId="0" fontId="42" fillId="45" borderId="24" xfId="0" applyFont="1" applyFill="1" applyBorder="1" applyAlignment="1">
      <alignment horizontal="left" vertical="center" wrapText="1"/>
    </xf>
    <xf numFmtId="10" fontId="41" fillId="45" borderId="24" xfId="0" applyNumberFormat="1" applyFont="1" applyFill="1" applyBorder="1" applyAlignment="1">
      <alignment horizontal="center" vertical="center"/>
    </xf>
    <xf numFmtId="0" fontId="45" fillId="43" borderId="21" xfId="0" applyFont="1" applyFill="1" applyBorder="1" applyAlignment="1">
      <alignment horizontal="center" vertical="center" wrapText="1"/>
    </xf>
    <xf numFmtId="0" fontId="50" fillId="45" borderId="21" xfId="0" applyFont="1" applyFill="1" applyBorder="1" applyAlignment="1">
      <alignment horizontal="left" vertical="center" wrapText="1"/>
    </xf>
    <xf numFmtId="0" fontId="51" fillId="45" borderId="21" xfId="0" applyFont="1" applyFill="1" applyBorder="1" applyAlignment="1">
      <alignment horizontal="left" vertical="center"/>
    </xf>
    <xf numFmtId="1" fontId="45" fillId="45" borderId="24" xfId="0" applyNumberFormat="1" applyFont="1" applyFill="1" applyBorder="1" applyAlignment="1">
      <alignment horizontal="center" vertical="center"/>
    </xf>
    <xf numFmtId="10" fontId="45" fillId="45" borderId="24" xfId="0" applyNumberFormat="1" applyFont="1" applyFill="1" applyBorder="1" applyAlignment="1">
      <alignment horizontal="center" vertical="center"/>
    </xf>
    <xf numFmtId="10" fontId="52" fillId="45" borderId="24" xfId="0" applyNumberFormat="1" applyFont="1" applyFill="1" applyBorder="1" applyAlignment="1">
      <alignment horizontal="center" vertical="center"/>
    </xf>
    <xf numFmtId="0" fontId="53" fillId="45" borderId="24" xfId="0" applyFont="1" applyFill="1" applyBorder="1" applyAlignment="1">
      <alignment horizontal="center" vertical="center"/>
    </xf>
    <xf numFmtId="0" fontId="53" fillId="45" borderId="21" xfId="0" applyFont="1" applyFill="1" applyBorder="1" applyAlignment="1">
      <alignment horizontal="left" vertical="center" wrapText="1"/>
    </xf>
    <xf numFmtId="0" fontId="45" fillId="45" borderId="21" xfId="0" applyFont="1" applyFill="1" applyBorder="1" applyAlignment="1">
      <alignment horizontal="left" vertical="center" wrapText="1"/>
    </xf>
    <xf numFmtId="0" fontId="51" fillId="45" borderId="21" xfId="0" applyFont="1" applyFill="1" applyBorder="1" applyAlignment="1">
      <alignment horizontal="center" vertical="center"/>
    </xf>
    <xf numFmtId="1" fontId="45" fillId="45" borderId="21" xfId="0" applyNumberFormat="1" applyFont="1" applyFill="1" applyBorder="1" applyAlignment="1">
      <alignment horizontal="center" vertical="center"/>
    </xf>
    <xf numFmtId="10" fontId="45" fillId="45" borderId="21" xfId="0" applyNumberFormat="1" applyFont="1" applyFill="1" applyBorder="1" applyAlignment="1">
      <alignment horizontal="center" vertical="center"/>
    </xf>
    <xf numFmtId="10" fontId="52" fillId="45" borderId="21" xfId="0" applyNumberFormat="1" applyFont="1" applyFill="1" applyBorder="1" applyAlignment="1">
      <alignment horizontal="center" vertical="center"/>
    </xf>
    <xf numFmtId="171" fontId="45" fillId="45" borderId="21" xfId="0" applyNumberFormat="1" applyFont="1" applyFill="1" applyBorder="1" applyAlignment="1">
      <alignment horizontal="center" vertical="center"/>
    </xf>
    <xf numFmtId="172" fontId="45" fillId="45" borderId="21" xfId="0" applyNumberFormat="1" applyFont="1" applyFill="1" applyBorder="1" applyAlignment="1">
      <alignment horizontal="center" vertical="center"/>
    </xf>
    <xf numFmtId="0" fontId="53" fillId="45" borderId="21" xfId="0" applyFont="1" applyFill="1" applyBorder="1" applyAlignment="1">
      <alignment horizontal="center" vertical="center"/>
    </xf>
    <xf numFmtId="0" fontId="45" fillId="50" borderId="21" xfId="0" applyFont="1" applyFill="1" applyBorder="1" applyAlignment="1">
      <alignment horizontal="left" vertical="center" wrapText="1"/>
    </xf>
    <xf numFmtId="0" fontId="51" fillId="50" borderId="21" xfId="0" applyFont="1" applyFill="1" applyBorder="1" applyAlignment="1">
      <alignment horizontal="center" vertical="center"/>
    </xf>
    <xf numFmtId="1" fontId="45" fillId="50" borderId="21" xfId="0" applyNumberFormat="1" applyFont="1" applyFill="1" applyBorder="1" applyAlignment="1">
      <alignment horizontal="center" vertical="center"/>
    </xf>
    <xf numFmtId="10" fontId="45" fillId="50" borderId="21" xfId="0" applyNumberFormat="1" applyFont="1" applyFill="1" applyBorder="1" applyAlignment="1">
      <alignment horizontal="center" vertical="center"/>
    </xf>
    <xf numFmtId="10" fontId="52" fillId="50" borderId="21" xfId="0" applyNumberFormat="1" applyFont="1" applyFill="1" applyBorder="1" applyAlignment="1">
      <alignment horizontal="center" vertical="center"/>
    </xf>
    <xf numFmtId="171" fontId="45" fillId="50" borderId="21" xfId="0" applyNumberFormat="1" applyFont="1" applyFill="1" applyBorder="1" applyAlignment="1">
      <alignment horizontal="center" vertical="center"/>
    </xf>
    <xf numFmtId="172" fontId="45" fillId="50" borderId="21" xfId="0" applyNumberFormat="1" applyFont="1" applyFill="1" applyBorder="1" applyAlignment="1">
      <alignment horizontal="center" vertical="center"/>
    </xf>
    <xf numFmtId="0" fontId="53" fillId="50" borderId="21" xfId="0" applyFont="1" applyFill="1" applyBorder="1" applyAlignment="1">
      <alignment horizontal="center" vertical="center"/>
    </xf>
    <xf numFmtId="0" fontId="53" fillId="50" borderId="21" xfId="0" applyFont="1" applyFill="1" applyBorder="1" applyAlignment="1">
      <alignment horizontal="left" vertical="center" wrapText="1"/>
    </xf>
    <xf numFmtId="0" fontId="45" fillId="51" borderId="21" xfId="0" applyFont="1" applyFill="1" applyBorder="1" applyAlignment="1">
      <alignment horizontal="left" vertical="center" wrapText="1"/>
    </xf>
    <xf numFmtId="0" fontId="51" fillId="51" borderId="21" xfId="0" applyFont="1" applyFill="1" applyBorder="1" applyAlignment="1">
      <alignment horizontal="center" vertical="center"/>
    </xf>
    <xf numFmtId="1" fontId="45" fillId="51" borderId="21" xfId="0" applyNumberFormat="1" applyFont="1" applyFill="1" applyBorder="1" applyAlignment="1">
      <alignment horizontal="center" vertical="center"/>
    </xf>
    <xf numFmtId="10" fontId="45" fillId="51" borderId="21" xfId="0" applyNumberFormat="1" applyFont="1" applyFill="1" applyBorder="1" applyAlignment="1">
      <alignment horizontal="center" vertical="center"/>
    </xf>
    <xf numFmtId="10" fontId="52" fillId="51" borderId="21" xfId="0" applyNumberFormat="1" applyFont="1" applyFill="1" applyBorder="1" applyAlignment="1">
      <alignment horizontal="center" vertical="center"/>
    </xf>
    <xf numFmtId="171" fontId="45" fillId="51" borderId="21" xfId="0" applyNumberFormat="1" applyFont="1" applyFill="1" applyBorder="1" applyAlignment="1">
      <alignment horizontal="center" vertical="center"/>
    </xf>
    <xf numFmtId="172" fontId="45" fillId="51" borderId="21" xfId="0" applyNumberFormat="1" applyFont="1" applyFill="1" applyBorder="1" applyAlignment="1">
      <alignment horizontal="center" vertical="center"/>
    </xf>
    <xf numFmtId="0" fontId="53" fillId="51" borderId="21" xfId="0" applyFont="1" applyFill="1" applyBorder="1" applyAlignment="1">
      <alignment horizontal="center" vertical="center"/>
    </xf>
    <xf numFmtId="0" fontId="53" fillId="51" borderId="21" xfId="0" applyFont="1" applyFill="1" applyBorder="1" applyAlignment="1">
      <alignment horizontal="left" vertical="center" wrapText="1"/>
    </xf>
    <xf numFmtId="0" fontId="31" fillId="19" borderId="5" xfId="0" applyFont="1" applyFill="1" applyBorder="1" applyAlignment="1">
      <alignment horizontal="center" vertical="center" wrapText="1"/>
    </xf>
    <xf numFmtId="0" fontId="0" fillId="0" borderId="8" xfId="0" applyBorder="1"/>
    <xf numFmtId="0" fontId="0" fillId="0" borderId="9" xfId="0" applyBorder="1"/>
    <xf numFmtId="0" fontId="33" fillId="26" borderId="5" xfId="0" applyFont="1" applyFill="1" applyBorder="1" applyAlignment="1">
      <alignment horizontal="left" vertical="center" wrapText="1"/>
    </xf>
    <xf numFmtId="0" fontId="7" fillId="17" borderId="1" xfId="0" applyFont="1" applyFill="1" applyBorder="1" applyAlignment="1">
      <alignment horizontal="left" vertical="center"/>
    </xf>
    <xf numFmtId="0" fontId="0" fillId="0" borderId="6" xfId="0" applyBorder="1"/>
    <xf numFmtId="0" fontId="0" fillId="0" borderId="0" xfId="0"/>
    <xf numFmtId="0" fontId="1" fillId="2" borderId="0" xfId="0" applyFont="1" applyFill="1" applyAlignment="1">
      <alignment horizontal="center" vertical="center" wrapText="1"/>
    </xf>
    <xf numFmtId="164" fontId="7" fillId="3" borderId="1" xfId="0" applyNumberFormat="1" applyFont="1" applyFill="1" applyBorder="1" applyAlignment="1">
      <alignment horizontal="center" vertical="center" wrapText="1"/>
    </xf>
    <xf numFmtId="0" fontId="0" fillId="0" borderId="3" xfId="0" applyBorder="1"/>
    <xf numFmtId="0" fontId="7" fillId="7" borderId="1" xfId="0" applyFont="1" applyFill="1" applyBorder="1" applyAlignment="1">
      <alignment horizontal="left" vertical="center"/>
    </xf>
    <xf numFmtId="0" fontId="17" fillId="35" borderId="5" xfId="0" applyFont="1" applyFill="1" applyBorder="1" applyAlignment="1">
      <alignment horizontal="left" vertical="center" wrapText="1"/>
    </xf>
    <xf numFmtId="0" fontId="14" fillId="37" borderId="7" xfId="0" applyFont="1" applyFill="1" applyBorder="1" applyAlignment="1">
      <alignment horizontal="left" vertical="center" wrapText="1"/>
    </xf>
    <xf numFmtId="0" fontId="0" fillId="0" borderId="10" xfId="0" applyBorder="1"/>
    <xf numFmtId="0" fontId="0" fillId="0" borderId="11" xfId="0" applyBorder="1"/>
    <xf numFmtId="0" fontId="5" fillId="5" borderId="0" xfId="0" applyFont="1" applyFill="1" applyAlignment="1">
      <alignment horizontal="left" vertical="center" wrapText="1"/>
    </xf>
    <xf numFmtId="0" fontId="7" fillId="31" borderId="5" xfId="0" applyFont="1" applyFill="1" applyBorder="1" applyAlignment="1">
      <alignment horizontal="left" vertical="center"/>
    </xf>
    <xf numFmtId="164" fontId="14" fillId="37" borderId="7" xfId="0" applyNumberFormat="1" applyFont="1" applyFill="1" applyBorder="1" applyAlignment="1">
      <alignment horizontal="right" vertical="center" wrapText="1"/>
    </xf>
    <xf numFmtId="0" fontId="14" fillId="21" borderId="0" xfId="0" applyFont="1" applyFill="1" applyAlignment="1">
      <alignment horizontal="left" vertical="top" wrapText="1"/>
    </xf>
    <xf numFmtId="0" fontId="13" fillId="20" borderId="0" xfId="0" applyFont="1" applyFill="1" applyAlignment="1">
      <alignment horizontal="center" vertical="center" wrapText="1"/>
    </xf>
    <xf numFmtId="0" fontId="12" fillId="19" borderId="0" xfId="0" applyFont="1" applyFill="1" applyAlignment="1">
      <alignment horizontal="center" vertical="center" wrapText="1"/>
    </xf>
    <xf numFmtId="0" fontId="14" fillId="19" borderId="0" xfId="0" applyFont="1" applyFill="1" applyAlignment="1">
      <alignment horizontal="left" vertical="top" wrapText="1"/>
    </xf>
    <xf numFmtId="0" fontId="14" fillId="21" borderId="0" xfId="0" applyFont="1" applyFill="1" applyAlignment="1">
      <alignment horizontal="left" vertical="center" wrapText="1"/>
    </xf>
    <xf numFmtId="0" fontId="14" fillId="19" borderId="0" xfId="0" applyFont="1" applyFill="1" applyAlignment="1">
      <alignment horizontal="left" vertical="center" wrapText="1"/>
    </xf>
    <xf numFmtId="0" fontId="19" fillId="21" borderId="0" xfId="0" applyFont="1" applyFill="1" applyAlignment="1">
      <alignment horizontal="left" vertical="center" wrapText="1"/>
    </xf>
    <xf numFmtId="0" fontId="27" fillId="33" borderId="0" xfId="0" applyFont="1" applyFill="1" applyAlignment="1">
      <alignment horizontal="center" vertical="center" wrapText="1"/>
    </xf>
    <xf numFmtId="0" fontId="27" fillId="32" borderId="0" xfId="0" applyFont="1" applyFill="1" applyAlignment="1">
      <alignment horizontal="center" vertical="center" wrapText="1"/>
    </xf>
    <xf numFmtId="0" fontId="27" fillId="21" borderId="0" xfId="0" applyFont="1" applyFill="1" applyAlignment="1">
      <alignment horizontal="center" vertical="center" wrapText="1"/>
    </xf>
    <xf numFmtId="0" fontId="20" fillId="19" borderId="0" xfId="0" applyFont="1" applyFill="1" applyAlignment="1">
      <alignment horizontal="center" vertical="center" wrapText="1"/>
    </xf>
    <xf numFmtId="0" fontId="17" fillId="20" borderId="0" xfId="0" applyFont="1" applyFill="1" applyAlignment="1">
      <alignment horizontal="left" vertical="center" wrapText="1"/>
    </xf>
    <xf numFmtId="0" fontId="21" fillId="26" borderId="0" xfId="0" applyFont="1" applyFill="1" applyAlignment="1">
      <alignment horizontal="left" vertical="top" wrapText="1"/>
    </xf>
    <xf numFmtId="0" fontId="27" fillId="34" borderId="0" xfId="0" applyFont="1" applyFill="1" applyAlignment="1">
      <alignment horizontal="center" vertical="center" wrapText="1"/>
    </xf>
    <xf numFmtId="0" fontId="27" fillId="19" borderId="0" xfId="0" applyFont="1" applyFill="1" applyAlignment="1">
      <alignment horizontal="center" vertical="center" wrapText="1"/>
    </xf>
    <xf numFmtId="0" fontId="15" fillId="19" borderId="0" xfId="0" applyFont="1" applyFill="1" applyAlignment="1">
      <alignment horizontal="center" vertical="center" wrapText="1"/>
    </xf>
    <xf numFmtId="0" fontId="15" fillId="21" borderId="0" xfId="0" applyFont="1" applyFill="1" applyAlignment="1">
      <alignment horizontal="center" vertical="center" wrapText="1"/>
    </xf>
    <xf numFmtId="0" fontId="17" fillId="31" borderId="0" xfId="0" applyFont="1" applyFill="1" applyAlignment="1">
      <alignment horizontal="left" vertical="center" wrapText="1"/>
    </xf>
    <xf numFmtId="0" fontId="15" fillId="27" borderId="0" xfId="0" applyFont="1" applyFill="1" applyAlignment="1">
      <alignment horizontal="center" vertical="center" wrapText="1"/>
    </xf>
    <xf numFmtId="0" fontId="6" fillId="13" borderId="0" xfId="0" applyFont="1" applyFill="1" applyAlignment="1">
      <alignment horizontal="left" vertical="center"/>
    </xf>
    <xf numFmtId="0" fontId="6" fillId="2" borderId="2" xfId="0" applyFont="1" applyFill="1" applyBorder="1" applyAlignment="1">
      <alignment horizontal="center" vertical="center" wrapText="1"/>
    </xf>
    <xf numFmtId="0" fontId="6" fillId="6" borderId="2" xfId="0" applyFont="1" applyFill="1" applyBorder="1" applyAlignment="1">
      <alignment horizontal="center" vertical="center" wrapText="1"/>
    </xf>
    <xf numFmtId="0" fontId="6" fillId="12" borderId="2" xfId="0" applyFont="1" applyFill="1" applyBorder="1" applyAlignment="1">
      <alignment horizontal="center" vertical="center" wrapText="1"/>
    </xf>
    <xf numFmtId="0" fontId="53" fillId="51" borderId="21" xfId="0" applyFont="1" applyFill="1" applyBorder="1" applyAlignment="1">
      <alignment horizontal="left" vertical="center" wrapText="1"/>
    </xf>
    <xf numFmtId="0" fontId="0" fillId="0" borderId="22" xfId="0" applyBorder="1"/>
    <xf numFmtId="0" fontId="0" fillId="0" borderId="23" xfId="0" applyBorder="1"/>
    <xf numFmtId="0" fontId="54" fillId="46" borderId="36" xfId="0" applyFont="1" applyFill="1" applyBorder="1" applyAlignment="1">
      <alignment horizontal="left" vertical="center" wrapText="1"/>
    </xf>
    <xf numFmtId="0" fontId="0" fillId="0" borderId="37" xfId="0" applyBorder="1"/>
    <xf numFmtId="0" fontId="0" fillId="0" borderId="38" xfId="0" applyBorder="1"/>
    <xf numFmtId="0" fontId="41" fillId="43" borderId="18" xfId="0" applyFont="1" applyFill="1" applyBorder="1" applyAlignment="1">
      <alignment horizontal="center" vertical="center" wrapText="1"/>
    </xf>
    <xf numFmtId="0" fontId="0" fillId="0" borderId="19" xfId="0" applyBorder="1"/>
    <xf numFmtId="0" fontId="0" fillId="0" borderId="20" xfId="0" applyBorder="1"/>
    <xf numFmtId="0" fontId="44" fillId="46" borderId="27" xfId="0" applyFont="1" applyFill="1" applyBorder="1" applyAlignment="1">
      <alignment horizontal="left" vertical="center" wrapText="1"/>
    </xf>
    <xf numFmtId="0" fontId="0" fillId="0" borderId="28" xfId="0" applyBorder="1"/>
    <xf numFmtId="0" fontId="0" fillId="0" borderId="29" xfId="0" applyBorder="1"/>
    <xf numFmtId="0" fontId="43" fillId="43" borderId="18" xfId="0" applyFont="1" applyFill="1" applyBorder="1" applyAlignment="1">
      <alignment horizontal="left" vertical="center" wrapText="1"/>
    </xf>
    <xf numFmtId="0" fontId="50" fillId="50" borderId="33" xfId="0" applyFont="1" applyFill="1" applyBorder="1" applyAlignment="1">
      <alignment horizontal="left" vertical="center" wrapText="1"/>
    </xf>
    <xf numFmtId="0" fontId="0" fillId="0" borderId="34" xfId="0" applyBorder="1"/>
    <xf numFmtId="0" fontId="0" fillId="0" borderId="35" xfId="0" applyBorder="1"/>
    <xf numFmtId="0" fontId="53" fillId="50" borderId="21" xfId="0" applyFont="1" applyFill="1" applyBorder="1" applyAlignment="1">
      <alignment horizontal="left" vertical="center" wrapText="1"/>
    </xf>
    <xf numFmtId="0" fontId="43" fillId="45" borderId="24" xfId="0" applyFont="1" applyFill="1" applyBorder="1" applyAlignment="1">
      <alignment horizontal="left" vertical="center" wrapText="1"/>
    </xf>
    <xf numFmtId="0" fontId="0" fillId="0" borderId="25" xfId="0" applyBorder="1"/>
    <xf numFmtId="0" fontId="0" fillId="0" borderId="26" xfId="0" applyBorder="1"/>
    <xf numFmtId="0" fontId="42" fillId="47" borderId="21" xfId="0" applyFont="1" applyFill="1" applyBorder="1" applyAlignment="1">
      <alignment horizontal="left" vertical="center" wrapText="1"/>
    </xf>
    <xf numFmtId="0" fontId="50" fillId="51" borderId="30" xfId="0" applyFont="1" applyFill="1" applyBorder="1" applyAlignment="1">
      <alignment horizontal="left" vertical="center" wrapText="1"/>
    </xf>
    <xf numFmtId="0" fontId="0" fillId="0" borderId="31" xfId="0" applyBorder="1"/>
    <xf numFmtId="0" fontId="0" fillId="0" borderId="32" xfId="0" applyBorder="1"/>
    <xf numFmtId="0" fontId="42" fillId="44" borderId="21" xfId="0" applyFont="1" applyFill="1" applyBorder="1" applyAlignment="1">
      <alignment horizontal="left" vertical="center" wrapText="1"/>
    </xf>
    <xf numFmtId="0" fontId="53" fillId="45" borderId="21" xfId="0" applyFont="1" applyFill="1" applyBorder="1" applyAlignment="1">
      <alignment horizontal="left" vertical="center" wrapText="1"/>
    </xf>
    <xf numFmtId="0" fontId="50" fillId="45" borderId="24" xfId="0" applyFont="1" applyFill="1" applyBorder="1" applyAlignment="1">
      <alignment horizontal="left" vertical="center" wrapText="1"/>
    </xf>
    <xf numFmtId="0" fontId="14" fillId="39" borderId="0" xfId="0" applyFont="1" applyFill="1" applyAlignment="1">
      <alignment horizontal="left" vertical="center" wrapText="1"/>
    </xf>
    <xf numFmtId="0" fontId="36" fillId="20" borderId="0" xfId="0" applyFont="1" applyFill="1" applyAlignment="1">
      <alignment horizontal="left" vertical="center" wrapText="1"/>
    </xf>
    <xf numFmtId="0" fontId="15" fillId="37" borderId="7" xfId="0" applyFont="1" applyFill="1" applyBorder="1" applyAlignment="1">
      <alignment horizontal="left" vertical="center" wrapText="1"/>
    </xf>
    <xf numFmtId="0" fontId="36" fillId="42" borderId="0" xfId="0" applyFont="1" applyFill="1" applyAlignment="1">
      <alignment horizontal="left" vertical="center" wrapText="1"/>
    </xf>
    <xf numFmtId="0" fontId="40" fillId="40" borderId="12" xfId="0" applyFont="1" applyFill="1" applyBorder="1" applyAlignment="1">
      <alignment horizontal="left" vertical="center" wrapText="1"/>
    </xf>
    <xf numFmtId="0" fontId="0" fillId="0" borderId="14" xfId="0" applyBorder="1"/>
    <xf numFmtId="0" fontId="0" fillId="0" borderId="15" xfId="0" applyBorder="1"/>
    <xf numFmtId="0" fontId="14" fillId="41" borderId="0" xfId="0" applyFont="1" applyFill="1" applyAlignment="1">
      <alignment horizontal="left" vertical="center" wrapText="1"/>
    </xf>
    <xf numFmtId="0" fontId="18" fillId="42" borderId="13" xfId="0" applyFont="1" applyFill="1" applyBorder="1" applyAlignment="1">
      <alignment horizontal="left" vertical="center" wrapText="1"/>
    </xf>
    <xf numFmtId="0" fontId="0" fillId="0" borderId="16" xfId="0" applyBorder="1"/>
    <xf numFmtId="0" fontId="0" fillId="0" borderId="17" xfId="0" applyBorder="1"/>
    <xf numFmtId="0" fontId="36" fillId="40" borderId="0" xfId="0" applyFont="1" applyFill="1" applyAlignment="1">
      <alignment horizontal="left" vertical="center" wrapText="1"/>
    </xf>
    <xf numFmtId="0" fontId="14" fillId="37" borderId="0" xfId="0" applyFont="1" applyFill="1" applyAlignment="1">
      <alignment horizontal="left" vertical="center" wrapText="1"/>
    </xf>
  </cellXfs>
  <cellStyles count="1">
    <cellStyle name="Normal" xfId="0" builtinId="0"/>
  </cellStyles>
  <dxfs count="0"/>
  <tableStyles count="0" defaultTableStyle="TableStyleMedium2" defaultPivotStyle="PivotStyleLight16"/>
  <colors>
    <indexedColors>
      <rgbColor rgb="FF000000"/>
      <rgbColor rgb="FFFFFFFF"/>
      <rgbColor rgb="FFC00000"/>
      <rgbColor rgb="FF00FF00"/>
      <rgbColor rgb="FF0000FF"/>
      <rgbColor rgb="FFF2F2F2"/>
      <rgbColor rgb="FFFF00FF"/>
      <rgbColor rgb="FF00FFFF"/>
      <rgbColor rgb="FF800000"/>
      <rgbColor rgb="FF008000"/>
      <rgbColor rgb="FF000080"/>
      <rgbColor rgb="FF7F6000"/>
      <rgbColor rgb="FF800080"/>
      <rgbColor rgb="FF008080"/>
      <rgbColor rgb="FFBFBFBF"/>
      <rgbColor rgb="FF808080"/>
      <rgbColor rgb="FF9999FF"/>
      <rgbColor rgb="FF993366"/>
      <rgbColor rgb="FFFFF2CC"/>
      <rgbColor rgb="FFDAE8FC"/>
      <rgbColor rgb="FF660066"/>
      <rgbColor rgb="FFFF8080"/>
      <rgbColor rgb="FF0066CC"/>
      <rgbColor rgb="FFBDD7EE"/>
      <rgbColor rgb="FF000080"/>
      <rgbColor rgb="FFFF00FF"/>
      <rgbColor rgb="FFFFFF00"/>
      <rgbColor rgb="FF00FFFF"/>
      <rgbColor rgb="FF800080"/>
      <rgbColor rgb="FF800000"/>
      <rgbColor rgb="FF008080"/>
      <rgbColor rgb="FF0000FF"/>
      <rgbColor rgb="FF00CCFF"/>
      <rgbColor rgb="FFD6E4F0"/>
      <rgbColor rgb="FFD9EAD3"/>
      <rgbColor rgb="FFFCE5CD"/>
      <rgbColor rgb="FFE8D5A3"/>
      <rgbColor rgb="FFFF9999"/>
      <rgbColor rgb="FFFFD7D7"/>
      <rgbColor rgb="FFFFCC99"/>
      <rgbColor rgb="FF4472C4"/>
      <rgbColor rgb="FF33CCCC"/>
      <rgbColor rgb="FF99CC00"/>
      <rgbColor rgb="FFFFCC00"/>
      <rgbColor rgb="FFFF9900"/>
      <rgbColor rgb="FFFF6600"/>
      <rgbColor rgb="FF595959"/>
      <rgbColor rgb="FF969696"/>
      <rgbColor rgb="FF1F3864"/>
      <rgbColor rgb="FF339966"/>
      <rgbColor rgb="FF003300"/>
      <rgbColor rgb="FF333300"/>
      <rgbColor rgb="FF993300"/>
      <rgbColor rgb="FF993366"/>
      <rgbColor rgb="FF333399"/>
      <rgbColor rgb="FF37562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majorFont>
      <a:minorFont>
        <a:latin typeface="Calibri"/>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a:gradFill>
        <a:gradFill>
          <a:gsLst>
            <a:gs pos="0">
              <a:schemeClr val="phClr">
                <a:shade val="51000"/>
              </a:schemeClr>
            </a:gs>
            <a:gs pos="80000">
              <a:schemeClr val="phClr">
                <a:shade val="93000"/>
              </a:schemeClr>
            </a:gs>
            <a:gs pos="100000">
              <a:schemeClr val="phClr">
                <a:shade val="94000"/>
              </a:schemeClr>
            </a:gs>
          </a:gsLst>
          <a:lin ang="16200000" scaled="0"/>
          <a:tileRect/>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a:gradFill>
        <a:gradFill>
          <a:gsLst>
            <a:gs pos="0">
              <a:schemeClr val="phClr">
                <a:tint val="80000"/>
              </a:schemeClr>
            </a:gs>
            <a:gs pos="100000">
              <a:schemeClr val="phClr">
                <a:shade val="30000"/>
              </a:schemeClr>
            </a:gs>
          </a:gsLst>
          <a:path path="circle">
            <a:fillToRect l="50000" t="50000" r="50000" b="50000"/>
          </a:path>
          <a:tileRect/>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C9"/>
  <sheetViews>
    <sheetView showGridLines="0" topLeftCell="A3" zoomScaleNormal="100" workbookViewId="0">
      <selection activeCell="C5" sqref="C5"/>
    </sheetView>
  </sheetViews>
  <sheetFormatPr baseColWidth="10" defaultColWidth="8.6640625" defaultRowHeight="15" x14ac:dyDescent="0.2"/>
  <cols>
    <col min="1" max="1" width="2" customWidth="1"/>
    <col min="2" max="2" width="24" customWidth="1"/>
    <col min="3" max="3" width="80" customWidth="1"/>
  </cols>
  <sheetData>
    <row r="1" spans="2:3" ht="24" customHeight="1" x14ac:dyDescent="0.2">
      <c r="B1" s="310" t="s">
        <v>50</v>
      </c>
      <c r="C1" s="309"/>
    </row>
    <row r="3" spans="2:3" ht="99" customHeight="1" x14ac:dyDescent="0.2">
      <c r="B3" s="1" t="s">
        <v>51</v>
      </c>
      <c r="C3" s="2" t="s">
        <v>52</v>
      </c>
    </row>
    <row r="4" spans="2:3" ht="113" customHeight="1" x14ac:dyDescent="0.2">
      <c r="B4" s="3" t="s">
        <v>53</v>
      </c>
      <c r="C4" s="2" t="s">
        <v>54</v>
      </c>
    </row>
    <row r="5" spans="2:3" ht="103" customHeight="1" x14ac:dyDescent="0.2">
      <c r="B5" s="3" t="s">
        <v>55</v>
      </c>
      <c r="C5" s="2" t="s">
        <v>56</v>
      </c>
    </row>
    <row r="6" spans="2:3" ht="97" customHeight="1" x14ac:dyDescent="0.2">
      <c r="B6" s="3" t="s">
        <v>57</v>
      </c>
      <c r="C6" s="2" t="s">
        <v>58</v>
      </c>
    </row>
    <row r="7" spans="2:3" ht="151" customHeight="1" x14ac:dyDescent="0.2">
      <c r="B7" s="3" t="s">
        <v>59</v>
      </c>
      <c r="C7" s="2" t="s">
        <v>60</v>
      </c>
    </row>
    <row r="8" spans="2:3" ht="71" customHeight="1" x14ac:dyDescent="0.2">
      <c r="B8" s="3" t="s">
        <v>61</v>
      </c>
      <c r="C8" s="2" t="s">
        <v>62</v>
      </c>
    </row>
    <row r="9" spans="2:3" ht="43.5" customHeight="1" x14ac:dyDescent="0.2">
      <c r="B9" s="3" t="s">
        <v>63</v>
      </c>
      <c r="C9" s="2" t="s">
        <v>64</v>
      </c>
    </row>
  </sheetData>
  <mergeCells count="1">
    <mergeCell ref="B1:C1"/>
  </mergeCells>
  <pageMargins left="0.75" right="0.75" top="1" bottom="1" header="0.511811023622047" footer="0.511811023622047"/>
  <pageSetup paperSize="9"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43"/>
  <sheetViews>
    <sheetView topLeftCell="A4" workbookViewId="0">
      <selection sqref="A1:F1"/>
    </sheetView>
  </sheetViews>
  <sheetFormatPr baseColWidth="10" defaultColWidth="8.83203125" defaultRowHeight="15" x14ac:dyDescent="0.2"/>
  <cols>
    <col min="1" max="1" width="28" customWidth="1"/>
    <col min="2" max="2" width="40" customWidth="1"/>
    <col min="3" max="3" width="55" customWidth="1"/>
    <col min="4" max="4" width="12" customWidth="1"/>
    <col min="5" max="5" width="22" customWidth="1"/>
    <col min="6" max="6" width="55" customWidth="1"/>
  </cols>
  <sheetData>
    <row r="1" spans="1:6" ht="30" customHeight="1" x14ac:dyDescent="0.2">
      <c r="A1" s="323" t="s">
        <v>65</v>
      </c>
      <c r="B1" s="309"/>
      <c r="C1" s="309"/>
      <c r="D1" s="309"/>
      <c r="E1" s="309"/>
      <c r="F1" s="309"/>
    </row>
    <row r="2" spans="1:6" x14ac:dyDescent="0.2">
      <c r="A2" s="322" t="s">
        <v>66</v>
      </c>
      <c r="B2" s="309"/>
      <c r="C2" s="309"/>
      <c r="D2" s="309"/>
      <c r="E2" s="309"/>
      <c r="F2" s="309"/>
    </row>
    <row r="4" spans="1:6" x14ac:dyDescent="0.2">
      <c r="A4" s="325" t="s">
        <v>67</v>
      </c>
      <c r="B4" s="309"/>
      <c r="C4" s="309"/>
      <c r="D4" s="309"/>
      <c r="E4" s="309"/>
      <c r="F4" s="309"/>
    </row>
    <row r="5" spans="1:6" x14ac:dyDescent="0.2">
      <c r="A5" s="61" t="s">
        <v>68</v>
      </c>
      <c r="B5" s="61" t="s">
        <v>69</v>
      </c>
      <c r="C5" s="61" t="s">
        <v>70</v>
      </c>
    </row>
    <row r="6" spans="1:6" ht="45" customHeight="1" x14ac:dyDescent="0.2">
      <c r="A6" s="62" t="s">
        <v>71</v>
      </c>
      <c r="B6" s="63" t="s">
        <v>72</v>
      </c>
      <c r="C6" s="63" t="s">
        <v>73</v>
      </c>
    </row>
    <row r="7" spans="1:6" ht="45" customHeight="1" x14ac:dyDescent="0.2">
      <c r="A7" s="64" t="s">
        <v>74</v>
      </c>
      <c r="B7" s="65" t="s">
        <v>75</v>
      </c>
      <c r="C7" s="65" t="s">
        <v>76</v>
      </c>
    </row>
    <row r="8" spans="1:6" ht="45" customHeight="1" x14ac:dyDescent="0.2">
      <c r="A8" s="62" t="s">
        <v>77</v>
      </c>
      <c r="B8" s="63" t="s">
        <v>78</v>
      </c>
      <c r="C8" s="63" t="s">
        <v>79</v>
      </c>
    </row>
    <row r="9" spans="1:6" ht="45" customHeight="1" x14ac:dyDescent="0.2">
      <c r="A9" s="64" t="s">
        <v>80</v>
      </c>
      <c r="B9" s="65" t="s">
        <v>81</v>
      </c>
      <c r="C9" s="65" t="s">
        <v>82</v>
      </c>
    </row>
    <row r="10" spans="1:6" ht="45" customHeight="1" x14ac:dyDescent="0.2">
      <c r="A10" s="62" t="s">
        <v>83</v>
      </c>
      <c r="B10" s="63" t="s">
        <v>84</v>
      </c>
      <c r="C10" s="63" t="s">
        <v>85</v>
      </c>
    </row>
    <row r="11" spans="1:6" ht="45" customHeight="1" x14ac:dyDescent="0.2">
      <c r="A11" s="64" t="s">
        <v>86</v>
      </c>
      <c r="B11" s="65" t="s">
        <v>87</v>
      </c>
      <c r="C11" s="65" t="s">
        <v>88</v>
      </c>
    </row>
    <row r="12" spans="1:6" ht="45" customHeight="1" x14ac:dyDescent="0.2">
      <c r="A12" s="62" t="s">
        <v>89</v>
      </c>
      <c r="B12" s="63" t="s">
        <v>90</v>
      </c>
      <c r="C12" s="63" t="s">
        <v>91</v>
      </c>
    </row>
    <row r="13" spans="1:6" ht="45" customHeight="1" x14ac:dyDescent="0.2">
      <c r="A13" s="64" t="s">
        <v>92</v>
      </c>
      <c r="B13" s="65" t="s">
        <v>93</v>
      </c>
      <c r="C13" s="65" t="s">
        <v>94</v>
      </c>
    </row>
    <row r="14" spans="1:6" ht="45" customHeight="1" x14ac:dyDescent="0.2">
      <c r="A14" s="62" t="s">
        <v>95</v>
      </c>
      <c r="B14" s="63" t="s">
        <v>96</v>
      </c>
      <c r="C14" s="63" t="s">
        <v>97</v>
      </c>
    </row>
    <row r="15" spans="1:6" ht="45" customHeight="1" x14ac:dyDescent="0.2">
      <c r="A15" s="64" t="s">
        <v>98</v>
      </c>
      <c r="B15" s="65" t="s">
        <v>99</v>
      </c>
      <c r="C15" s="65" t="s">
        <v>100</v>
      </c>
    </row>
    <row r="16" spans="1:6" ht="45" customHeight="1" x14ac:dyDescent="0.2">
      <c r="A16" s="62" t="s">
        <v>101</v>
      </c>
      <c r="B16" s="63" t="s">
        <v>102</v>
      </c>
      <c r="C16" s="63" t="s">
        <v>103</v>
      </c>
    </row>
    <row r="17" spans="1:6" ht="45" customHeight="1" x14ac:dyDescent="0.2">
      <c r="A17" s="64" t="s">
        <v>104</v>
      </c>
      <c r="B17" s="65" t="s">
        <v>105</v>
      </c>
      <c r="C17" s="65" t="s">
        <v>106</v>
      </c>
    </row>
    <row r="18" spans="1:6" ht="45" customHeight="1" x14ac:dyDescent="0.2">
      <c r="A18" s="62" t="s">
        <v>107</v>
      </c>
      <c r="B18" s="63" t="s">
        <v>108</v>
      </c>
      <c r="C18" s="63" t="s">
        <v>109</v>
      </c>
    </row>
    <row r="19" spans="1:6" ht="45" customHeight="1" x14ac:dyDescent="0.2">
      <c r="A19" s="64" t="s">
        <v>110</v>
      </c>
      <c r="B19" s="65" t="s">
        <v>111</v>
      </c>
      <c r="C19" s="65" t="s">
        <v>112</v>
      </c>
    </row>
    <row r="20" spans="1:6" ht="45" customHeight="1" x14ac:dyDescent="0.2">
      <c r="A20" s="62" t="s">
        <v>113</v>
      </c>
      <c r="B20" s="63" t="s">
        <v>114</v>
      </c>
      <c r="C20" s="63" t="s">
        <v>115</v>
      </c>
    </row>
    <row r="21" spans="1:6" ht="45" customHeight="1" x14ac:dyDescent="0.2">
      <c r="A21" s="64" t="s">
        <v>116</v>
      </c>
      <c r="B21" s="65" t="s">
        <v>117</v>
      </c>
      <c r="C21" s="65" t="s">
        <v>118</v>
      </c>
    </row>
    <row r="24" spans="1:6" x14ac:dyDescent="0.2">
      <c r="A24" s="321" t="s">
        <v>119</v>
      </c>
      <c r="B24" s="309"/>
      <c r="C24" s="309"/>
      <c r="D24" s="309"/>
      <c r="E24" s="309"/>
      <c r="F24" s="309"/>
    </row>
    <row r="25" spans="1:6" x14ac:dyDescent="0.2">
      <c r="A25" s="61" t="s">
        <v>120</v>
      </c>
      <c r="B25" s="61" t="s">
        <v>121</v>
      </c>
      <c r="C25" s="61" t="s">
        <v>122</v>
      </c>
    </row>
    <row r="26" spans="1:6" ht="60" customHeight="1" x14ac:dyDescent="0.2">
      <c r="A26" s="66" t="s">
        <v>123</v>
      </c>
      <c r="B26" s="67" t="s">
        <v>124</v>
      </c>
      <c r="C26" s="67" t="s">
        <v>125</v>
      </c>
    </row>
    <row r="27" spans="1:6" ht="60" customHeight="1" x14ac:dyDescent="0.2">
      <c r="A27" s="64" t="s">
        <v>126</v>
      </c>
      <c r="B27" s="65" t="s">
        <v>127</v>
      </c>
      <c r="C27" s="65" t="s">
        <v>128</v>
      </c>
    </row>
    <row r="28" spans="1:6" ht="60" customHeight="1" x14ac:dyDescent="0.2">
      <c r="A28" s="66" t="s">
        <v>129</v>
      </c>
      <c r="B28" s="67" t="s">
        <v>130</v>
      </c>
      <c r="C28" s="67" t="s">
        <v>131</v>
      </c>
    </row>
    <row r="31" spans="1:6" x14ac:dyDescent="0.2">
      <c r="A31" s="324" t="s">
        <v>132</v>
      </c>
      <c r="B31" s="309"/>
      <c r="C31" s="309"/>
      <c r="D31" s="309"/>
      <c r="E31" s="309"/>
      <c r="F31" s="309"/>
    </row>
    <row r="32" spans="1:6" x14ac:dyDescent="0.2">
      <c r="A32" s="61" t="s">
        <v>133</v>
      </c>
      <c r="B32" s="61" t="s">
        <v>134</v>
      </c>
      <c r="C32" s="61" t="s">
        <v>135</v>
      </c>
      <c r="D32" s="61" t="s">
        <v>136</v>
      </c>
      <c r="E32" s="61" t="s">
        <v>137</v>
      </c>
      <c r="F32" s="61" t="s">
        <v>138</v>
      </c>
    </row>
    <row r="33" spans="1:6" ht="45" customHeight="1" x14ac:dyDescent="0.2">
      <c r="A33" s="65" t="s">
        <v>139</v>
      </c>
      <c r="B33" s="65">
        <v>191</v>
      </c>
      <c r="C33" s="65" t="s">
        <v>140</v>
      </c>
      <c r="D33" s="65">
        <v>114</v>
      </c>
      <c r="E33" s="64" t="s">
        <v>141</v>
      </c>
      <c r="F33" s="65" t="s">
        <v>142</v>
      </c>
    </row>
    <row r="34" spans="1:6" ht="45" customHeight="1" x14ac:dyDescent="0.2">
      <c r="A34" s="63" t="s">
        <v>143</v>
      </c>
      <c r="B34" s="63">
        <v>26</v>
      </c>
      <c r="C34" s="63" t="s">
        <v>143</v>
      </c>
      <c r="D34" s="63">
        <v>8</v>
      </c>
      <c r="E34" s="68" t="s">
        <v>144</v>
      </c>
      <c r="F34" s="63" t="s">
        <v>145</v>
      </c>
    </row>
    <row r="35" spans="1:6" ht="45" customHeight="1" x14ac:dyDescent="0.2">
      <c r="A35" s="65" t="s">
        <v>146</v>
      </c>
      <c r="B35" s="65">
        <v>104</v>
      </c>
      <c r="C35" s="65" t="s">
        <v>146</v>
      </c>
      <c r="D35" s="65">
        <v>66</v>
      </c>
      <c r="E35" s="69" t="s">
        <v>144</v>
      </c>
      <c r="F35" s="65" t="s">
        <v>147</v>
      </c>
    </row>
    <row r="36" spans="1:6" ht="45" customHeight="1" x14ac:dyDescent="0.2">
      <c r="A36" s="63" t="s">
        <v>148</v>
      </c>
      <c r="B36" s="63">
        <v>66</v>
      </c>
      <c r="C36" s="63" t="s">
        <v>148</v>
      </c>
      <c r="D36" s="63">
        <v>36</v>
      </c>
      <c r="E36" s="68" t="s">
        <v>144</v>
      </c>
      <c r="F36" s="63" t="s">
        <v>149</v>
      </c>
    </row>
    <row r="37" spans="1:6" ht="45" customHeight="1" x14ac:dyDescent="0.2">
      <c r="A37" s="65" t="s">
        <v>150</v>
      </c>
      <c r="B37" s="65">
        <v>131</v>
      </c>
      <c r="C37" s="65" t="s">
        <v>150</v>
      </c>
      <c r="D37" s="65">
        <v>57</v>
      </c>
      <c r="E37" s="69" t="s">
        <v>151</v>
      </c>
      <c r="F37" s="65" t="s">
        <v>152</v>
      </c>
    </row>
    <row r="38" spans="1:6" ht="45" customHeight="1" x14ac:dyDescent="0.2">
      <c r="A38" s="63" t="s">
        <v>153</v>
      </c>
      <c r="B38" s="63">
        <v>349</v>
      </c>
      <c r="C38" s="63" t="s">
        <v>154</v>
      </c>
      <c r="D38" s="63">
        <v>496</v>
      </c>
      <c r="E38" s="62" t="s">
        <v>155</v>
      </c>
      <c r="F38" s="63" t="s">
        <v>156</v>
      </c>
    </row>
    <row r="39" spans="1:6" ht="45" customHeight="1" x14ac:dyDescent="0.2">
      <c r="A39" s="65" t="s">
        <v>157</v>
      </c>
      <c r="B39" s="65">
        <v>47</v>
      </c>
      <c r="C39" s="65" t="s">
        <v>158</v>
      </c>
      <c r="D39" s="65">
        <v>27</v>
      </c>
      <c r="E39" s="64" t="s">
        <v>159</v>
      </c>
      <c r="F39" s="65" t="s">
        <v>160</v>
      </c>
    </row>
    <row r="40" spans="1:6" ht="45" customHeight="1" x14ac:dyDescent="0.2">
      <c r="A40" s="63" t="s">
        <v>161</v>
      </c>
      <c r="B40" s="63">
        <v>273</v>
      </c>
      <c r="C40" s="63" t="s">
        <v>162</v>
      </c>
      <c r="D40" s="63">
        <v>309</v>
      </c>
      <c r="E40" s="62" t="s">
        <v>163</v>
      </c>
      <c r="F40" s="63" t="s">
        <v>164</v>
      </c>
    </row>
    <row r="41" spans="1:6" ht="45" customHeight="1" x14ac:dyDescent="0.2">
      <c r="A41" s="65" t="s">
        <v>165</v>
      </c>
      <c r="B41" s="65">
        <v>330</v>
      </c>
      <c r="C41" s="65" t="s">
        <v>166</v>
      </c>
      <c r="D41" s="65">
        <v>29</v>
      </c>
      <c r="E41" s="64" t="s">
        <v>167</v>
      </c>
      <c r="F41" s="65" t="s">
        <v>168</v>
      </c>
    </row>
    <row r="42" spans="1:6" ht="45" customHeight="1" x14ac:dyDescent="0.2">
      <c r="A42" s="63" t="s">
        <v>14</v>
      </c>
      <c r="B42" s="63">
        <v>37</v>
      </c>
      <c r="C42" s="63" t="s">
        <v>14</v>
      </c>
      <c r="D42" s="63">
        <v>19</v>
      </c>
      <c r="E42" s="68" t="s">
        <v>144</v>
      </c>
      <c r="F42" s="63" t="s">
        <v>169</v>
      </c>
    </row>
    <row r="43" spans="1:6" ht="45" customHeight="1" x14ac:dyDescent="0.2">
      <c r="A43" s="65" t="s">
        <v>170</v>
      </c>
      <c r="B43" s="65">
        <v>4</v>
      </c>
      <c r="C43" s="65" t="s">
        <v>170</v>
      </c>
      <c r="D43" s="65">
        <v>3</v>
      </c>
      <c r="E43" s="64" t="s">
        <v>171</v>
      </c>
      <c r="F43" s="65" t="s">
        <v>172</v>
      </c>
    </row>
  </sheetData>
  <mergeCells count="5">
    <mergeCell ref="A24:F24"/>
    <mergeCell ref="A2:F2"/>
    <mergeCell ref="A1:F1"/>
    <mergeCell ref="A31:F31"/>
    <mergeCell ref="A4:F4"/>
  </mergeCell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J48"/>
  <sheetViews>
    <sheetView tabSelected="1" topLeftCell="A14" workbookViewId="0">
      <selection sqref="A1:J1"/>
    </sheetView>
  </sheetViews>
  <sheetFormatPr baseColWidth="10" defaultColWidth="8.83203125" defaultRowHeight="15" x14ac:dyDescent="0.2"/>
  <cols>
    <col min="1" max="1" width="36" customWidth="1"/>
    <col min="2" max="2" width="18" customWidth="1"/>
    <col min="3" max="3" width="10" customWidth="1"/>
    <col min="4" max="4" width="12" customWidth="1"/>
    <col min="5" max="6" width="14" customWidth="1"/>
    <col min="7" max="7" width="16" customWidth="1"/>
    <col min="8" max="9" width="12" customWidth="1"/>
    <col min="10" max="10" width="55" customWidth="1"/>
  </cols>
  <sheetData>
    <row r="1" spans="1:10" ht="30" customHeight="1" x14ac:dyDescent="0.2">
      <c r="A1" s="350" t="s">
        <v>504</v>
      </c>
      <c r="B1" s="351"/>
      <c r="C1" s="351"/>
      <c r="D1" s="351"/>
      <c r="E1" s="351"/>
      <c r="F1" s="351"/>
      <c r="G1" s="351"/>
      <c r="H1" s="351"/>
      <c r="I1" s="351"/>
      <c r="J1" s="352"/>
    </row>
    <row r="2" spans="1:10" ht="28" customHeight="1" x14ac:dyDescent="0.2">
      <c r="A2" s="368" t="s">
        <v>505</v>
      </c>
      <c r="B2" s="345"/>
      <c r="C2" s="345"/>
      <c r="D2" s="345"/>
      <c r="E2" s="345"/>
      <c r="F2" s="345"/>
      <c r="G2" s="345"/>
      <c r="H2" s="345"/>
      <c r="I2" s="345"/>
      <c r="J2" s="346"/>
    </row>
    <row r="4" spans="1:10" ht="22" customHeight="1" x14ac:dyDescent="0.2">
      <c r="A4" s="361" t="s">
        <v>506</v>
      </c>
      <c r="B4" s="362"/>
      <c r="C4" s="362"/>
      <c r="D4" s="362"/>
      <c r="E4" s="362"/>
      <c r="F4" s="362"/>
      <c r="G4" s="362"/>
      <c r="H4" s="362"/>
      <c r="I4" s="362"/>
      <c r="J4" s="363"/>
    </row>
    <row r="5" spans="1:10" ht="20" customHeight="1" x14ac:dyDescent="0.2">
      <c r="A5" s="353" t="s">
        <v>507</v>
      </c>
      <c r="B5" s="354"/>
      <c r="C5" s="354"/>
      <c r="D5" s="354"/>
      <c r="E5" s="354"/>
      <c r="F5" s="354"/>
      <c r="G5" s="354"/>
      <c r="H5" s="354"/>
      <c r="I5" s="354"/>
      <c r="J5" s="355"/>
    </row>
    <row r="6" spans="1:10" ht="22" customHeight="1" x14ac:dyDescent="0.2">
      <c r="A6" s="241" t="s">
        <v>22</v>
      </c>
      <c r="B6" s="241" t="s">
        <v>508</v>
      </c>
      <c r="C6" s="241" t="s">
        <v>509</v>
      </c>
      <c r="D6" s="241" t="s">
        <v>382</v>
      </c>
      <c r="E6" s="241" t="s">
        <v>510</v>
      </c>
      <c r="F6" s="241" t="s">
        <v>511</v>
      </c>
      <c r="G6" s="241" t="s">
        <v>512</v>
      </c>
      <c r="H6" s="241" t="s">
        <v>513</v>
      </c>
      <c r="I6" s="241" t="s">
        <v>514</v>
      </c>
    </row>
    <row r="7" spans="1:10" ht="18" customHeight="1" x14ac:dyDescent="0.2">
      <c r="A7" s="242" t="s">
        <v>243</v>
      </c>
      <c r="B7" s="243"/>
      <c r="C7" s="244" t="s">
        <v>515</v>
      </c>
      <c r="D7" s="245">
        <f>Full_EVA_2026_Raw!C33</f>
        <v>78</v>
      </c>
      <c r="E7" s="246">
        <f>Full_EVA_2026_Raw!D33</f>
        <v>0.1595</v>
      </c>
      <c r="F7" s="246">
        <f>Full_EVA_2026_Raw!E33</f>
        <v>5.79E-2</v>
      </c>
      <c r="G7" s="247">
        <f>Full_EVA_2026_Raw!F33</f>
        <v>0.1016</v>
      </c>
      <c r="H7" s="248">
        <f t="shared" ref="H7:H28" si="0">D7*G7</f>
        <v>7.9247999999999994</v>
      </c>
      <c r="I7" s="248">
        <f t="shared" ref="I7:I28" si="1">D7*E7</f>
        <v>12.441000000000001</v>
      </c>
    </row>
    <row r="8" spans="1:10" ht="18" customHeight="1" x14ac:dyDescent="0.2">
      <c r="A8" s="249" t="s">
        <v>221</v>
      </c>
      <c r="B8" s="250"/>
      <c r="C8" s="251" t="s">
        <v>516</v>
      </c>
      <c r="D8" s="252">
        <f>Full_EVA_2026_Raw!C7</f>
        <v>35</v>
      </c>
      <c r="E8" s="253">
        <f>Full_EVA_2026_Raw!D7</f>
        <v>0.15770000000000001</v>
      </c>
      <c r="F8" s="253">
        <f>Full_EVA_2026_Raw!E7</f>
        <v>7.1300000000000002E-2</v>
      </c>
      <c r="G8" s="254">
        <f>Full_EVA_2026_Raw!F7</f>
        <v>8.6300000000000002E-2</v>
      </c>
      <c r="H8" s="255">
        <f t="shared" si="0"/>
        <v>3.0205000000000002</v>
      </c>
      <c r="I8" s="255">
        <f t="shared" si="1"/>
        <v>5.5194999999999999</v>
      </c>
    </row>
    <row r="9" spans="1:10" ht="18" customHeight="1" x14ac:dyDescent="0.2">
      <c r="A9" s="242" t="s">
        <v>288</v>
      </c>
      <c r="B9" s="243"/>
      <c r="C9" s="244" t="s">
        <v>517</v>
      </c>
      <c r="D9" s="245">
        <f>Full_EVA_2026_Raw!C63</f>
        <v>11</v>
      </c>
      <c r="E9" s="246">
        <f>Full_EVA_2026_Raw!D63</f>
        <v>0.20930000000000001</v>
      </c>
      <c r="F9" s="246">
        <f>Full_EVA_2026_Raw!E63</f>
        <v>8.0100000000000005E-2</v>
      </c>
      <c r="G9" s="247">
        <f>Full_EVA_2026_Raw!F63</f>
        <v>0.12920000000000001</v>
      </c>
      <c r="H9" s="248">
        <f t="shared" si="0"/>
        <v>1.4212</v>
      </c>
      <c r="I9" s="248">
        <f t="shared" si="1"/>
        <v>2.3023000000000002</v>
      </c>
    </row>
    <row r="10" spans="1:10" ht="18" customHeight="1" x14ac:dyDescent="0.2">
      <c r="A10" s="249" t="s">
        <v>266</v>
      </c>
      <c r="B10" s="250"/>
      <c r="C10" s="251" t="s">
        <v>518</v>
      </c>
      <c r="D10" s="252">
        <f>Full_EVA_2026_Raw!C49</f>
        <v>6</v>
      </c>
      <c r="E10" s="253">
        <f>Full_EVA_2026_Raw!D49</f>
        <v>0.1041</v>
      </c>
      <c r="F10" s="253">
        <f>Full_EVA_2026_Raw!E49</f>
        <v>6.93E-2</v>
      </c>
      <c r="G10" s="254">
        <f>Full_EVA_2026_Raw!F49</f>
        <v>3.49E-2</v>
      </c>
      <c r="H10" s="255">
        <f t="shared" si="0"/>
        <v>0.2094</v>
      </c>
      <c r="I10" s="255">
        <f t="shared" si="1"/>
        <v>0.62460000000000004</v>
      </c>
    </row>
    <row r="11" spans="1:10" ht="18" customHeight="1" x14ac:dyDescent="0.2">
      <c r="A11" s="256" t="s">
        <v>12</v>
      </c>
      <c r="B11" s="257" t="s">
        <v>519</v>
      </c>
      <c r="C11" s="258" t="s">
        <v>520</v>
      </c>
      <c r="D11" s="259">
        <f>Full_EVA_2026_Raw!C16</f>
        <v>29</v>
      </c>
      <c r="E11" s="260">
        <f>Full_EVA_2026_Raw!D16</f>
        <v>3.7199999999999997E-2</v>
      </c>
      <c r="F11" s="260">
        <f>Full_EVA_2026_Raw!E16</f>
        <v>6.2199999999999998E-2</v>
      </c>
      <c r="G11" s="261">
        <f>Full_EVA_2026_Raw!F16</f>
        <v>-2.5000000000000001E-2</v>
      </c>
      <c r="H11" s="262">
        <f t="shared" si="0"/>
        <v>-0.72500000000000009</v>
      </c>
      <c r="I11" s="262">
        <f t="shared" si="1"/>
        <v>1.0788</v>
      </c>
    </row>
    <row r="12" spans="1:10" ht="18" customHeight="1" x14ac:dyDescent="0.2">
      <c r="A12" s="249" t="s">
        <v>229</v>
      </c>
      <c r="B12" s="250"/>
      <c r="C12" s="251" t="s">
        <v>521</v>
      </c>
      <c r="D12" s="252">
        <f>Full_EVA_2026_Raw!C17</f>
        <v>4</v>
      </c>
      <c r="E12" s="253">
        <f>Full_EVA_2026_Raw!D17</f>
        <v>4.0500000000000001E-2</v>
      </c>
      <c r="F12" s="253">
        <f>Full_EVA_2026_Raw!E17</f>
        <v>5.2299999999999999E-2</v>
      </c>
      <c r="G12" s="263">
        <f>Full_EVA_2026_Raw!F17</f>
        <v>-1.17E-2</v>
      </c>
      <c r="H12" s="255">
        <f t="shared" si="0"/>
        <v>-4.6800000000000001E-2</v>
      </c>
      <c r="I12" s="255">
        <f t="shared" si="1"/>
        <v>0.16200000000000001</v>
      </c>
    </row>
    <row r="13" spans="1:10" ht="18" customHeight="1" x14ac:dyDescent="0.2">
      <c r="A13" s="242" t="s">
        <v>230</v>
      </c>
      <c r="B13" s="243"/>
      <c r="C13" s="244" t="s">
        <v>522</v>
      </c>
      <c r="D13" s="245">
        <f>Full_EVA_2026_Raw!C18</f>
        <v>59</v>
      </c>
      <c r="E13" s="246">
        <f>Full_EVA_2026_Raw!D18</f>
        <v>0.1095</v>
      </c>
      <c r="F13" s="246">
        <f>Full_EVA_2026_Raw!E18</f>
        <v>7.2499999999999995E-2</v>
      </c>
      <c r="G13" s="247">
        <f>Full_EVA_2026_Raw!F18</f>
        <v>3.6999999999999998E-2</v>
      </c>
      <c r="H13" s="248">
        <f t="shared" si="0"/>
        <v>2.1829999999999998</v>
      </c>
      <c r="I13" s="248">
        <f t="shared" si="1"/>
        <v>6.4604999999999997</v>
      </c>
    </row>
    <row r="14" spans="1:10" ht="18" customHeight="1" x14ac:dyDescent="0.2">
      <c r="A14" s="256" t="s">
        <v>170</v>
      </c>
      <c r="B14" s="257" t="s">
        <v>519</v>
      </c>
      <c r="C14" s="258" t="s">
        <v>523</v>
      </c>
      <c r="D14" s="259">
        <f>Full_EVA_2026_Raw!C59</f>
        <v>3</v>
      </c>
      <c r="E14" s="260">
        <f>Full_EVA_2026_Raw!D59</f>
        <v>3.1699999999999999E-2</v>
      </c>
      <c r="F14" s="260">
        <f>Full_EVA_2026_Raw!E59</f>
        <v>4.48E-2</v>
      </c>
      <c r="G14" s="261">
        <f>Full_EVA_2026_Raw!F59</f>
        <v>-1.3100000000000001E-2</v>
      </c>
      <c r="H14" s="262">
        <f t="shared" si="0"/>
        <v>-3.9300000000000002E-2</v>
      </c>
      <c r="I14" s="262">
        <f t="shared" si="1"/>
        <v>9.509999999999999E-2</v>
      </c>
    </row>
    <row r="15" spans="1:10" ht="18" customHeight="1" x14ac:dyDescent="0.2">
      <c r="A15" s="242" t="s">
        <v>30</v>
      </c>
      <c r="B15" s="243"/>
      <c r="C15" s="244" t="s">
        <v>524</v>
      </c>
      <c r="D15" s="245">
        <f>Full_EVA_2026_Raw!C13</f>
        <v>41</v>
      </c>
      <c r="E15" s="246">
        <f>Full_EVA_2026_Raw!D13</f>
        <v>0.2016</v>
      </c>
      <c r="F15" s="246">
        <f>Full_EVA_2026_Raw!E13</f>
        <v>7.85E-2</v>
      </c>
      <c r="G15" s="247">
        <f>Full_EVA_2026_Raw!F13</f>
        <v>0.1231</v>
      </c>
      <c r="H15" s="248">
        <f t="shared" si="0"/>
        <v>5.0471000000000004</v>
      </c>
      <c r="I15" s="248">
        <f t="shared" si="1"/>
        <v>8.2655999999999992</v>
      </c>
    </row>
    <row r="16" spans="1:10" ht="18" customHeight="1" x14ac:dyDescent="0.2">
      <c r="A16" s="256" t="s">
        <v>14</v>
      </c>
      <c r="B16" s="257" t="s">
        <v>519</v>
      </c>
      <c r="C16" s="258" t="s">
        <v>525</v>
      </c>
      <c r="D16" s="259">
        <f>Full_EVA_2026_Raw!C67</f>
        <v>19</v>
      </c>
      <c r="E16" s="260">
        <f>Full_EVA_2026_Raw!D67</f>
        <v>6.7199999999999996E-2</v>
      </c>
      <c r="F16" s="260">
        <f>Full_EVA_2026_Raw!E67</f>
        <v>7.7600000000000002E-2</v>
      </c>
      <c r="G16" s="261">
        <f>Full_EVA_2026_Raw!F67</f>
        <v>-1.04E-2</v>
      </c>
      <c r="H16" s="262">
        <f t="shared" si="0"/>
        <v>-0.1976</v>
      </c>
      <c r="I16" s="262">
        <f t="shared" si="1"/>
        <v>1.2767999999999999</v>
      </c>
    </row>
    <row r="17" spans="1:10" ht="18" customHeight="1" x14ac:dyDescent="0.2">
      <c r="A17" s="242" t="s">
        <v>28</v>
      </c>
      <c r="B17" s="243"/>
      <c r="C17" s="244" t="s">
        <v>526</v>
      </c>
      <c r="D17" s="245">
        <f>Full_EVA_2026_Raw!C48</f>
        <v>19</v>
      </c>
      <c r="E17" s="246">
        <f>Full_EVA_2026_Raw!D48</f>
        <v>0.1482</v>
      </c>
      <c r="F17" s="246">
        <f>Full_EVA_2026_Raw!E48</f>
        <v>6.7500000000000004E-2</v>
      </c>
      <c r="G17" s="247">
        <f>Full_EVA_2026_Raw!F48</f>
        <v>8.0699999999999994E-2</v>
      </c>
      <c r="H17" s="248">
        <f t="shared" si="0"/>
        <v>1.5332999999999999</v>
      </c>
      <c r="I17" s="248">
        <f t="shared" si="1"/>
        <v>2.8157999999999999</v>
      </c>
    </row>
    <row r="18" spans="1:10" ht="18" customHeight="1" x14ac:dyDescent="0.2">
      <c r="A18" s="249" t="s">
        <v>32</v>
      </c>
      <c r="B18" s="250"/>
      <c r="C18" s="251" t="s">
        <v>527</v>
      </c>
      <c r="D18" s="252">
        <f>Full_EVA_2026_Raw!C44</f>
        <v>105</v>
      </c>
      <c r="E18" s="253">
        <f>Full_EVA_2026_Raw!D44</f>
        <v>0.24410000000000001</v>
      </c>
      <c r="F18" s="253">
        <f>Full_EVA_2026_Raw!E44</f>
        <v>7.6999999999999999E-2</v>
      </c>
      <c r="G18" s="254">
        <f>Full_EVA_2026_Raw!F44</f>
        <v>0.1671</v>
      </c>
      <c r="H18" s="255">
        <f t="shared" si="0"/>
        <v>17.545500000000001</v>
      </c>
      <c r="I18" s="255">
        <f t="shared" si="1"/>
        <v>25.630500000000001</v>
      </c>
    </row>
    <row r="19" spans="1:10" ht="18" customHeight="1" x14ac:dyDescent="0.2">
      <c r="A19" s="242" t="s">
        <v>528</v>
      </c>
      <c r="B19" s="243"/>
      <c r="C19" s="244" t="s">
        <v>529</v>
      </c>
      <c r="D19" s="245">
        <f>Full_EVA_2026_Raw!C46</f>
        <v>14</v>
      </c>
      <c r="E19" s="246">
        <f>Full_EVA_2026_Raw!D46</f>
        <v>0.18260000000000001</v>
      </c>
      <c r="F19" s="246">
        <f>Full_EVA_2026_Raw!E46</f>
        <v>7.9200000000000007E-2</v>
      </c>
      <c r="G19" s="247">
        <f>Full_EVA_2026_Raw!F46</f>
        <v>0.10340000000000001</v>
      </c>
      <c r="H19" s="248">
        <f t="shared" si="0"/>
        <v>1.4476</v>
      </c>
      <c r="I19" s="248">
        <f t="shared" si="1"/>
        <v>2.5564</v>
      </c>
    </row>
    <row r="20" spans="1:10" ht="18" customHeight="1" x14ac:dyDescent="0.2">
      <c r="A20" s="249" t="s">
        <v>140</v>
      </c>
      <c r="B20" s="250"/>
      <c r="C20" s="251" t="s">
        <v>530</v>
      </c>
      <c r="D20" s="252">
        <f>Full_EVA_2026_Raw!C28</f>
        <v>114</v>
      </c>
      <c r="E20" s="253">
        <f>Full_EVA_2026_Raw!D28</f>
        <v>0.17910000000000001</v>
      </c>
      <c r="F20" s="253">
        <f>Full_EVA_2026_Raw!E28</f>
        <v>7.85E-2</v>
      </c>
      <c r="G20" s="254">
        <f>Full_EVA_2026_Raw!F28</f>
        <v>0.10059999999999999</v>
      </c>
      <c r="H20" s="255">
        <f t="shared" si="0"/>
        <v>11.468399999999999</v>
      </c>
      <c r="I20" s="255">
        <f t="shared" si="1"/>
        <v>20.417400000000001</v>
      </c>
    </row>
    <row r="21" spans="1:10" ht="18" customHeight="1" x14ac:dyDescent="0.2">
      <c r="A21" s="242" t="s">
        <v>286</v>
      </c>
      <c r="B21" s="243"/>
      <c r="C21" s="244" t="s">
        <v>531</v>
      </c>
      <c r="D21" s="245">
        <f>Full_EVA_2026_Raw!C61</f>
        <v>31</v>
      </c>
      <c r="E21" s="246">
        <f>Full_EVA_2026_Raw!D61</f>
        <v>0.28399999999999997</v>
      </c>
      <c r="F21" s="246">
        <f>Full_EVA_2026_Raw!E61</f>
        <v>9.8900000000000002E-2</v>
      </c>
      <c r="G21" s="247">
        <f>Full_EVA_2026_Raw!F61</f>
        <v>0.18509999999999999</v>
      </c>
      <c r="H21" s="248">
        <f t="shared" si="0"/>
        <v>5.7380999999999993</v>
      </c>
      <c r="I21" s="248">
        <f t="shared" si="1"/>
        <v>8.8039999999999985</v>
      </c>
    </row>
    <row r="22" spans="1:10" ht="18" customHeight="1" x14ac:dyDescent="0.2">
      <c r="A22" s="249" t="s">
        <v>236</v>
      </c>
      <c r="B22" s="250"/>
      <c r="C22" s="251" t="s">
        <v>532</v>
      </c>
      <c r="D22" s="252">
        <f>Full_EVA_2026_Raw!C26</f>
        <v>112</v>
      </c>
      <c r="E22" s="253">
        <f>Full_EVA_2026_Raw!D26</f>
        <v>0.156</v>
      </c>
      <c r="F22" s="253">
        <f>Full_EVA_2026_Raw!E26</f>
        <v>8.9899999999999994E-2</v>
      </c>
      <c r="G22" s="254">
        <f>Full_EVA_2026_Raw!F26</f>
        <v>6.6000000000000003E-2</v>
      </c>
      <c r="H22" s="255">
        <f t="shared" si="0"/>
        <v>7.3920000000000003</v>
      </c>
      <c r="I22" s="255">
        <f t="shared" si="1"/>
        <v>17.472000000000001</v>
      </c>
    </row>
    <row r="23" spans="1:10" ht="18" customHeight="1" x14ac:dyDescent="0.2">
      <c r="A23" s="242" t="s">
        <v>219</v>
      </c>
      <c r="B23" s="243"/>
      <c r="C23" s="244" t="s">
        <v>533</v>
      </c>
      <c r="D23" s="245">
        <f>Full_EVA_2026_Raw!C5</f>
        <v>79</v>
      </c>
      <c r="E23" s="246">
        <f>Full_EVA_2026_Raw!D5</f>
        <v>0.16009999999999999</v>
      </c>
      <c r="F23" s="246">
        <f>Full_EVA_2026_Raw!E5</f>
        <v>7.5999999999999998E-2</v>
      </c>
      <c r="G23" s="247">
        <f>Full_EVA_2026_Raw!F5</f>
        <v>8.4099999999999994E-2</v>
      </c>
      <c r="H23" s="248">
        <f t="shared" si="0"/>
        <v>6.6438999999999995</v>
      </c>
      <c r="I23" s="248">
        <f t="shared" si="1"/>
        <v>12.6479</v>
      </c>
    </row>
    <row r="24" spans="1:10" ht="18" customHeight="1" x14ac:dyDescent="0.2">
      <c r="A24" s="256" t="s">
        <v>10</v>
      </c>
      <c r="B24" s="257" t="s">
        <v>519</v>
      </c>
      <c r="C24" s="258" t="s">
        <v>534</v>
      </c>
      <c r="D24" s="259">
        <f>Full_EVA_2026_Raw!C8</f>
        <v>33</v>
      </c>
      <c r="E24" s="260">
        <f>Full_EVA_2026_Raw!D8</f>
        <v>2.2499999999999999E-2</v>
      </c>
      <c r="F24" s="260">
        <f>Full_EVA_2026_Raw!E8</f>
        <v>9.3799999999999994E-2</v>
      </c>
      <c r="G24" s="261">
        <f>Full_EVA_2026_Raw!F8</f>
        <v>-7.1300000000000002E-2</v>
      </c>
      <c r="H24" s="262">
        <f t="shared" si="0"/>
        <v>-2.3529</v>
      </c>
      <c r="I24" s="262">
        <f t="shared" si="1"/>
        <v>0.74249999999999994</v>
      </c>
    </row>
    <row r="25" spans="1:10" ht="18" customHeight="1" x14ac:dyDescent="0.2">
      <c r="A25" s="256" t="s">
        <v>18</v>
      </c>
      <c r="B25" s="257" t="s">
        <v>519</v>
      </c>
      <c r="C25" s="258" t="s">
        <v>535</v>
      </c>
      <c r="D25" s="259">
        <f>Full_EVA_2026_Raw!C9</f>
        <v>35</v>
      </c>
      <c r="E25" s="260">
        <f>Full_EVA_2026_Raw!D9</f>
        <v>8.9800000000000005E-2</v>
      </c>
      <c r="F25" s="260">
        <f>Full_EVA_2026_Raw!E9</f>
        <v>8.1799999999999998E-2</v>
      </c>
      <c r="G25" s="264">
        <f>Full_EVA_2026_Raw!F9</f>
        <v>8.0000000000000002E-3</v>
      </c>
      <c r="H25" s="262">
        <f t="shared" si="0"/>
        <v>0.28000000000000003</v>
      </c>
      <c r="I25" s="262">
        <f t="shared" si="1"/>
        <v>3.1430000000000002</v>
      </c>
    </row>
    <row r="26" spans="1:10" ht="18" customHeight="1" x14ac:dyDescent="0.2">
      <c r="A26" s="249" t="s">
        <v>287</v>
      </c>
      <c r="B26" s="250"/>
      <c r="C26" s="251" t="s">
        <v>536</v>
      </c>
      <c r="D26" s="252">
        <f>Full_EVA_2026_Raw!C62</f>
        <v>8</v>
      </c>
      <c r="E26" s="253">
        <f>Full_EVA_2026_Raw!D62</f>
        <v>0.11990000000000001</v>
      </c>
      <c r="F26" s="253">
        <f>Full_EVA_2026_Raw!E62</f>
        <v>6.6900000000000001E-2</v>
      </c>
      <c r="G26" s="254">
        <f>Full_EVA_2026_Raw!F62</f>
        <v>5.2999999999999999E-2</v>
      </c>
      <c r="H26" s="255">
        <f t="shared" si="0"/>
        <v>0.42399999999999999</v>
      </c>
      <c r="I26" s="255">
        <f t="shared" si="1"/>
        <v>0.95920000000000005</v>
      </c>
    </row>
    <row r="27" spans="1:10" ht="18" customHeight="1" x14ac:dyDescent="0.2">
      <c r="A27" s="242" t="s">
        <v>245</v>
      </c>
      <c r="B27" s="243"/>
      <c r="C27" s="244" t="s">
        <v>537</v>
      </c>
      <c r="D27" s="245">
        <f>Full_EVA_2026_Raw!C35</f>
        <v>27</v>
      </c>
      <c r="E27" s="246">
        <f>Full_EVA_2026_Raw!D35</f>
        <v>0.10589999999999999</v>
      </c>
      <c r="F27" s="246">
        <f>Full_EVA_2026_Raw!E35</f>
        <v>6.5299999999999997E-2</v>
      </c>
      <c r="G27" s="247">
        <f>Full_EVA_2026_Raw!F35</f>
        <v>4.0500000000000001E-2</v>
      </c>
      <c r="H27" s="248">
        <f t="shared" si="0"/>
        <v>1.0935000000000001</v>
      </c>
      <c r="I27" s="248">
        <f t="shared" si="1"/>
        <v>2.8592999999999997</v>
      </c>
    </row>
    <row r="28" spans="1:10" ht="18" customHeight="1" x14ac:dyDescent="0.2">
      <c r="A28" s="249" t="s">
        <v>248</v>
      </c>
      <c r="B28" s="250"/>
      <c r="C28" s="251" t="s">
        <v>538</v>
      </c>
      <c r="D28" s="252">
        <f>Full_EVA_2026_Raw!C36</f>
        <v>204</v>
      </c>
      <c r="E28" s="253">
        <f>Full_EVA_2026_Raw!D36</f>
        <v>0.16980000000000001</v>
      </c>
      <c r="F28" s="253">
        <f>Full_EVA_2026_Raw!E36</f>
        <v>7.5399999999999995E-2</v>
      </c>
      <c r="G28" s="254">
        <f>Full_EVA_2026_Raw!F36</f>
        <v>9.4399999999999998E-2</v>
      </c>
      <c r="H28" s="255">
        <f t="shared" si="0"/>
        <v>19.2576</v>
      </c>
      <c r="I28" s="255">
        <f t="shared" si="1"/>
        <v>34.639200000000002</v>
      </c>
    </row>
    <row r="29" spans="1:10" ht="28" customHeight="1" x14ac:dyDescent="0.2">
      <c r="A29" s="361" t="s">
        <v>539</v>
      </c>
      <c r="B29" s="362"/>
      <c r="C29" s="363"/>
      <c r="D29" s="265">
        <f>SUM(D7:D28)</f>
        <v>1066</v>
      </c>
      <c r="E29" s="266">
        <f>SUM(I7:I28)/SUM(D7:D28)</f>
        <v>0.16033151969981241</v>
      </c>
      <c r="F29" s="267"/>
      <c r="G29" s="268">
        <f>SUM(H7:H28)/SUM(D7:D28)</f>
        <v>8.3741369606003757E-2</v>
      </c>
      <c r="H29" s="267"/>
      <c r="I29" s="267"/>
    </row>
    <row r="30" spans="1:10" ht="22" customHeight="1" x14ac:dyDescent="0.2">
      <c r="A30" s="353" t="s">
        <v>540</v>
      </c>
      <c r="B30" s="354"/>
      <c r="C30" s="354"/>
      <c r="D30" s="354"/>
      <c r="E30" s="354"/>
      <c r="F30" s="354"/>
      <c r="G30" s="354"/>
      <c r="H30" s="354"/>
      <c r="I30" s="354"/>
      <c r="J30" s="355"/>
    </row>
    <row r="32" spans="1:10" ht="22" customHeight="1" x14ac:dyDescent="0.2">
      <c r="A32" s="356" t="s">
        <v>541</v>
      </c>
      <c r="B32" s="351"/>
      <c r="C32" s="351"/>
      <c r="D32" s="351"/>
      <c r="E32" s="351"/>
      <c r="F32" s="351"/>
      <c r="G32" s="351"/>
      <c r="H32" s="351"/>
      <c r="I32" s="351"/>
      <c r="J32" s="352"/>
    </row>
    <row r="33" spans="1:10" ht="22" customHeight="1" x14ac:dyDescent="0.2">
      <c r="A33" s="368" t="s">
        <v>542</v>
      </c>
      <c r="B33" s="345"/>
      <c r="C33" s="345"/>
      <c r="D33" s="345"/>
      <c r="E33" s="345"/>
      <c r="F33" s="345"/>
      <c r="G33" s="345"/>
      <c r="H33" s="345"/>
      <c r="I33" s="345"/>
      <c r="J33" s="346"/>
    </row>
    <row r="34" spans="1:10" ht="28" customHeight="1" x14ac:dyDescent="0.2">
      <c r="A34" s="269" t="s">
        <v>22</v>
      </c>
      <c r="B34" s="269" t="s">
        <v>509</v>
      </c>
      <c r="C34" s="269" t="s">
        <v>185</v>
      </c>
      <c r="D34" s="269" t="s">
        <v>510</v>
      </c>
      <c r="E34" s="269" t="s">
        <v>543</v>
      </c>
      <c r="F34" s="269" t="s">
        <v>544</v>
      </c>
      <c r="G34" s="269" t="s">
        <v>545</v>
      </c>
      <c r="H34" s="269" t="s">
        <v>546</v>
      </c>
      <c r="I34" s="269" t="s">
        <v>547</v>
      </c>
      <c r="J34" s="269" t="s">
        <v>388</v>
      </c>
    </row>
    <row r="35" spans="1:10" ht="28" customHeight="1" x14ac:dyDescent="0.2">
      <c r="A35" s="270" t="s">
        <v>548</v>
      </c>
      <c r="B35" s="271" t="s">
        <v>549</v>
      </c>
      <c r="C35" s="272">
        <f>SUM(D7:D28)</f>
        <v>1066</v>
      </c>
      <c r="D35" s="273">
        <f>E29</f>
        <v>0.16033151969981241</v>
      </c>
      <c r="E35" s="274">
        <f>G29</f>
        <v>8.3741369606003757E-2</v>
      </c>
      <c r="F35" s="275" t="s">
        <v>372</v>
      </c>
      <c r="G35" s="275" t="s">
        <v>372</v>
      </c>
      <c r="H35" s="275" t="s">
        <v>372</v>
      </c>
      <c r="I35" s="275" t="s">
        <v>372</v>
      </c>
      <c r="J35" s="276" t="s">
        <v>550</v>
      </c>
    </row>
    <row r="36" spans="1:10" ht="50" customHeight="1" x14ac:dyDescent="0.2">
      <c r="A36" s="277" t="s">
        <v>162</v>
      </c>
      <c r="B36" s="278" t="s">
        <v>551</v>
      </c>
      <c r="C36" s="279">
        <f>Full_EVA_2026_Raw!C66</f>
        <v>309</v>
      </c>
      <c r="D36" s="280">
        <f>Full_EVA_2026_Raw!D66</f>
        <v>0.29320000000000002</v>
      </c>
      <c r="E36" s="281">
        <f>Full_EVA_2026_Raw!F66</f>
        <v>0.19969999999999999</v>
      </c>
      <c r="F36" s="282">
        <f>Full_EVA_2026_Raw!D66/E29</f>
        <v>1.8287109144163065</v>
      </c>
      <c r="G36" s="283">
        <f>(Full_EVA_2026_Raw!F66-G29)*100</f>
        <v>11.595863039399623</v>
      </c>
      <c r="H36" s="284" t="s">
        <v>552</v>
      </c>
      <c r="I36" s="284" t="s">
        <v>553</v>
      </c>
      <c r="J36" s="276" t="s">
        <v>554</v>
      </c>
    </row>
    <row r="37" spans="1:10" ht="50" customHeight="1" x14ac:dyDescent="0.2">
      <c r="A37" s="285" t="s">
        <v>227</v>
      </c>
      <c r="B37" s="286" t="s">
        <v>555</v>
      </c>
      <c r="C37" s="287">
        <f>Full_EVA_2026_Raw!C14</f>
        <v>155</v>
      </c>
      <c r="D37" s="288">
        <f>Full_EVA_2026_Raw!D14</f>
        <v>0.28299999999999997</v>
      </c>
      <c r="E37" s="289">
        <f>Full_EVA_2026_Raw!F14</f>
        <v>0.21060000000000001</v>
      </c>
      <c r="F37" s="290">
        <f>Full_EVA_2026_Raw!D14/E29</f>
        <v>1.7650927311726285</v>
      </c>
      <c r="G37" s="291">
        <f>(Full_EVA_2026_Raw!F14-G29)*100</f>
        <v>12.685863039399624</v>
      </c>
      <c r="H37" s="292" t="s">
        <v>552</v>
      </c>
      <c r="I37" s="292" t="s">
        <v>556</v>
      </c>
      <c r="J37" s="293" t="s">
        <v>557</v>
      </c>
    </row>
    <row r="38" spans="1:10" ht="50" customHeight="1" x14ac:dyDescent="0.2">
      <c r="A38" s="294" t="s">
        <v>303</v>
      </c>
      <c r="B38" s="295" t="s">
        <v>558</v>
      </c>
      <c r="C38" s="296">
        <f>Full_EVA_2026_Raw!C24</f>
        <v>228</v>
      </c>
      <c r="D38" s="297">
        <f>Full_EVA_2026_Raw!D24</f>
        <v>0.16950000000000001</v>
      </c>
      <c r="E38" s="298">
        <f>Full_EVA_2026_Raw!F24</f>
        <v>9.0999999999999998E-2</v>
      </c>
      <c r="F38" s="299">
        <f>Full_EVA_2026_Raw!D24/E29</f>
        <v>1.0571845156669986</v>
      </c>
      <c r="G38" s="300">
        <f>(Full_EVA_2026_Raw!F24-G29)*100</f>
        <v>0.72586303939962404</v>
      </c>
      <c r="H38" s="301" t="s">
        <v>559</v>
      </c>
      <c r="I38" s="301" t="s">
        <v>560</v>
      </c>
      <c r="J38" s="302" t="s">
        <v>561</v>
      </c>
    </row>
    <row r="40" spans="1:10" ht="22" customHeight="1" x14ac:dyDescent="0.2">
      <c r="A40" s="356" t="s">
        <v>562</v>
      </c>
      <c r="B40" s="351"/>
      <c r="C40" s="351"/>
      <c r="D40" s="351"/>
      <c r="E40" s="351"/>
      <c r="F40" s="351"/>
      <c r="G40" s="351"/>
      <c r="H40" s="351"/>
      <c r="I40" s="351"/>
      <c r="J40" s="352"/>
    </row>
    <row r="41" spans="1:10" ht="20" customHeight="1" x14ac:dyDescent="0.2">
      <c r="A41" s="370" t="s">
        <v>563</v>
      </c>
      <c r="B41" s="362"/>
      <c r="C41" s="362"/>
      <c r="D41" s="362"/>
      <c r="E41" s="362"/>
      <c r="F41" s="362"/>
      <c r="G41" s="362"/>
      <c r="H41" s="362"/>
      <c r="I41" s="362"/>
      <c r="J41" s="363"/>
    </row>
    <row r="42" spans="1:10" ht="55" customHeight="1" x14ac:dyDescent="0.2">
      <c r="A42" s="369" t="s">
        <v>564</v>
      </c>
      <c r="B42" s="345"/>
      <c r="C42" s="345"/>
      <c r="D42" s="345"/>
      <c r="E42" s="345"/>
      <c r="F42" s="345"/>
      <c r="G42" s="345"/>
      <c r="H42" s="345"/>
      <c r="I42" s="345"/>
      <c r="J42" s="346"/>
    </row>
    <row r="43" spans="1:10" ht="20" customHeight="1" x14ac:dyDescent="0.2">
      <c r="A43" s="365" t="s">
        <v>565</v>
      </c>
      <c r="B43" s="366"/>
      <c r="C43" s="366"/>
      <c r="D43" s="366"/>
      <c r="E43" s="366"/>
      <c r="F43" s="366"/>
      <c r="G43" s="366"/>
      <c r="H43" s="366"/>
      <c r="I43" s="366"/>
      <c r="J43" s="367"/>
    </row>
    <row r="44" spans="1:10" ht="55" customHeight="1" x14ac:dyDescent="0.2">
      <c r="A44" s="344" t="s">
        <v>566</v>
      </c>
      <c r="B44" s="345"/>
      <c r="C44" s="345"/>
      <c r="D44" s="345"/>
      <c r="E44" s="345"/>
      <c r="F44" s="345"/>
      <c r="G44" s="345"/>
      <c r="H44" s="345"/>
      <c r="I44" s="345"/>
      <c r="J44" s="346"/>
    </row>
    <row r="45" spans="1:10" ht="20" customHeight="1" x14ac:dyDescent="0.2">
      <c r="A45" s="357" t="s">
        <v>567</v>
      </c>
      <c r="B45" s="358"/>
      <c r="C45" s="358"/>
      <c r="D45" s="358"/>
      <c r="E45" s="358"/>
      <c r="F45" s="358"/>
      <c r="G45" s="358"/>
      <c r="H45" s="358"/>
      <c r="I45" s="358"/>
      <c r="J45" s="359"/>
    </row>
    <row r="46" spans="1:10" ht="55" customHeight="1" x14ac:dyDescent="0.2">
      <c r="A46" s="360" t="s">
        <v>568</v>
      </c>
      <c r="B46" s="345"/>
      <c r="C46" s="345"/>
      <c r="D46" s="345"/>
      <c r="E46" s="345"/>
      <c r="F46" s="345"/>
      <c r="G46" s="345"/>
      <c r="H46" s="345"/>
      <c r="I46" s="345"/>
      <c r="J46" s="346"/>
    </row>
    <row r="47" spans="1:10" ht="20" customHeight="1" x14ac:dyDescent="0.2">
      <c r="A47" s="347" t="s">
        <v>569</v>
      </c>
      <c r="B47" s="348"/>
      <c r="C47" s="348"/>
      <c r="D47" s="348"/>
      <c r="E47" s="348"/>
      <c r="F47" s="348"/>
      <c r="G47" s="348"/>
      <c r="H47" s="348"/>
      <c r="I47" s="348"/>
      <c r="J47" s="349"/>
    </row>
    <row r="48" spans="1:10" ht="55" customHeight="1" x14ac:dyDescent="0.2">
      <c r="A48" s="364" t="s">
        <v>570</v>
      </c>
      <c r="B48" s="345"/>
      <c r="C48" s="345"/>
      <c r="D48" s="345"/>
      <c r="E48" s="345"/>
      <c r="F48" s="345"/>
      <c r="G48" s="345"/>
      <c r="H48" s="345"/>
      <c r="I48" s="345"/>
      <c r="J48" s="346"/>
    </row>
  </sheetData>
  <mergeCells count="17">
    <mergeCell ref="A48:J48"/>
    <mergeCell ref="A43:J43"/>
    <mergeCell ref="A2:J2"/>
    <mergeCell ref="A29:C29"/>
    <mergeCell ref="A42:J42"/>
    <mergeCell ref="A41:J41"/>
    <mergeCell ref="A33:J33"/>
    <mergeCell ref="A44:J44"/>
    <mergeCell ref="A47:J47"/>
    <mergeCell ref="A1:J1"/>
    <mergeCell ref="A5:J5"/>
    <mergeCell ref="A32:J32"/>
    <mergeCell ref="A45:J45"/>
    <mergeCell ref="A46:J46"/>
    <mergeCell ref="A40:J40"/>
    <mergeCell ref="A30:J30"/>
    <mergeCell ref="A4:J4"/>
  </mergeCells>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I32"/>
  <sheetViews>
    <sheetView showGridLines="0" zoomScaleNormal="100" workbookViewId="0"/>
  </sheetViews>
  <sheetFormatPr baseColWidth="10" defaultColWidth="8.6640625" defaultRowHeight="15" x14ac:dyDescent="0.2"/>
  <cols>
    <col min="1" max="1" width="2" customWidth="1"/>
    <col min="2" max="2" width="36" customWidth="1"/>
    <col min="3" max="6" width="13" customWidth="1"/>
    <col min="7" max="7" width="14" customWidth="1"/>
    <col min="8" max="8" width="36" customWidth="1"/>
    <col min="9" max="9" width="73" customWidth="1"/>
  </cols>
  <sheetData>
    <row r="1" spans="2:9" ht="24" customHeight="1" x14ac:dyDescent="0.2">
      <c r="B1" s="310" t="s">
        <v>0</v>
      </c>
      <c r="C1" s="309"/>
      <c r="D1" s="309"/>
      <c r="E1" s="309"/>
      <c r="F1" s="309"/>
      <c r="G1" s="309"/>
      <c r="H1" s="309"/>
    </row>
    <row r="2" spans="2:9" ht="13.5" customHeight="1" x14ac:dyDescent="0.2">
      <c r="B2" s="318" t="s">
        <v>1</v>
      </c>
      <c r="C2" s="309"/>
      <c r="D2" s="309"/>
      <c r="E2" s="309"/>
      <c r="F2" s="309"/>
      <c r="G2" s="309"/>
      <c r="H2" s="309"/>
    </row>
    <row r="3" spans="2:9" ht="27.75" customHeight="1" x14ac:dyDescent="0.2">
      <c r="B3" s="20" t="s">
        <v>2</v>
      </c>
      <c r="C3" s="20" t="s">
        <v>3</v>
      </c>
      <c r="D3" s="20" t="s">
        <v>4</v>
      </c>
      <c r="E3" s="20" t="s">
        <v>5</v>
      </c>
      <c r="F3" s="20" t="s">
        <v>6</v>
      </c>
      <c r="G3" s="20" t="s">
        <v>7</v>
      </c>
      <c r="H3" s="20" t="s">
        <v>8</v>
      </c>
      <c r="I3" s="20" t="s">
        <v>9</v>
      </c>
    </row>
    <row r="4" spans="2:9" ht="47" customHeight="1" x14ac:dyDescent="0.2">
      <c r="B4" s="49" t="s">
        <v>10</v>
      </c>
      <c r="C4" s="50">
        <v>7.7200000000000005E-2</v>
      </c>
      <c r="D4" s="50">
        <v>8.0799999999999997E-2</v>
      </c>
      <c r="E4" s="36">
        <v>-3.5999999999999899E-3</v>
      </c>
      <c r="F4" s="51">
        <v>2.2499999999999999E-2</v>
      </c>
      <c r="G4" s="51">
        <v>9.3799999999999994E-2</v>
      </c>
      <c r="H4" s="36">
        <v>-7.1300000000000002E-2</v>
      </c>
      <c r="I4" s="35" t="s">
        <v>11</v>
      </c>
    </row>
    <row r="5" spans="2:9" ht="27.75" customHeight="1" x14ac:dyDescent="0.2">
      <c r="B5" s="49" t="s">
        <v>12</v>
      </c>
      <c r="C5" s="50">
        <v>0.14860000000000001</v>
      </c>
      <c r="D5" s="50">
        <v>7.7600000000000002E-2</v>
      </c>
      <c r="E5" s="52">
        <v>7.0999999999999994E-2</v>
      </c>
      <c r="F5" s="51">
        <v>3.7199999999999997E-2</v>
      </c>
      <c r="G5" s="51">
        <v>6.2199999999999998E-2</v>
      </c>
      <c r="H5" s="36">
        <v>-2.5000000000000001E-2</v>
      </c>
      <c r="I5" s="35" t="s">
        <v>13</v>
      </c>
    </row>
    <row r="6" spans="2:9" ht="27.75" customHeight="1" x14ac:dyDescent="0.2">
      <c r="B6" s="53" t="s">
        <v>14</v>
      </c>
      <c r="C6" s="39">
        <v>7.9899999999999999E-2</v>
      </c>
      <c r="D6" s="39">
        <v>7.6600000000000001E-2</v>
      </c>
      <c r="E6" s="46">
        <v>3.3E-3</v>
      </c>
      <c r="F6" s="42">
        <v>6.7199999999999996E-2</v>
      </c>
      <c r="G6" s="42">
        <v>7.7600000000000002E-2</v>
      </c>
      <c r="H6" s="43">
        <v>-1.04E-2</v>
      </c>
      <c r="I6" s="35" t="s">
        <v>15</v>
      </c>
    </row>
    <row r="7" spans="2:9" ht="27.75" customHeight="1" x14ac:dyDescent="0.2">
      <c r="B7" s="53" t="s">
        <v>16</v>
      </c>
      <c r="C7" s="39">
        <v>0.23799999999999999</v>
      </c>
      <c r="D7" s="39">
        <v>7.5899999999999995E-2</v>
      </c>
      <c r="E7" s="40">
        <v>0.16209999999999999</v>
      </c>
      <c r="F7" s="42">
        <v>3.1699999999999999E-2</v>
      </c>
      <c r="G7" s="42">
        <v>4.48E-2</v>
      </c>
      <c r="H7" s="43">
        <v>-1.3100000000000001E-2</v>
      </c>
      <c r="I7" s="35" t="s">
        <v>17</v>
      </c>
    </row>
    <row r="8" spans="2:9" ht="27.75" customHeight="1" x14ac:dyDescent="0.2">
      <c r="B8" s="5" t="s">
        <v>18</v>
      </c>
      <c r="C8" s="7">
        <v>0.25080000000000002</v>
      </c>
      <c r="D8" s="7">
        <v>9.3799999999999994E-2</v>
      </c>
      <c r="E8" s="8">
        <v>0.157</v>
      </c>
      <c r="F8" s="24">
        <v>8.9800000000000005E-2</v>
      </c>
      <c r="G8" s="24">
        <v>8.1799999999999998E-2</v>
      </c>
      <c r="H8" s="13">
        <v>8.0000000000000106E-3</v>
      </c>
      <c r="I8" s="35" t="s">
        <v>19</v>
      </c>
    </row>
    <row r="9" spans="2:9" ht="24" customHeight="1" x14ac:dyDescent="0.2">
      <c r="B9" s="303" t="s">
        <v>20</v>
      </c>
      <c r="C9" s="304"/>
      <c r="D9" s="304"/>
      <c r="E9" s="304"/>
      <c r="F9" s="304"/>
      <c r="G9" s="304"/>
      <c r="H9" s="304"/>
      <c r="I9" s="305"/>
    </row>
    <row r="10" spans="2:9" ht="22" customHeight="1" x14ac:dyDescent="0.2">
      <c r="B10" s="314" t="s">
        <v>21</v>
      </c>
      <c r="C10" s="304"/>
      <c r="D10" s="304"/>
      <c r="E10" s="304"/>
      <c r="F10" s="304"/>
      <c r="G10" s="304"/>
      <c r="H10" s="304"/>
      <c r="I10" s="305"/>
    </row>
    <row r="11" spans="2:9" ht="18" customHeight="1" x14ac:dyDescent="0.2">
      <c r="B11" s="144" t="s">
        <v>22</v>
      </c>
      <c r="C11" s="144" t="s">
        <v>6</v>
      </c>
      <c r="D11" s="144" t="s">
        <v>7</v>
      </c>
      <c r="E11" s="144" t="s">
        <v>23</v>
      </c>
    </row>
    <row r="12" spans="2:9" ht="18" customHeight="1" x14ac:dyDescent="0.2">
      <c r="B12" s="145" t="s">
        <v>10</v>
      </c>
      <c r="C12" s="146">
        <f t="shared" ref="C12:E16" si="0">F4</f>
        <v>2.2499999999999999E-2</v>
      </c>
      <c r="D12" s="146">
        <f t="shared" si="0"/>
        <v>9.3799999999999994E-2</v>
      </c>
      <c r="E12" s="147">
        <f t="shared" si="0"/>
        <v>-7.1300000000000002E-2</v>
      </c>
      <c r="F12" s="148"/>
      <c r="G12" s="148"/>
      <c r="H12" s="148"/>
      <c r="I12" s="148"/>
    </row>
    <row r="13" spans="2:9" ht="18" customHeight="1" x14ac:dyDescent="0.2">
      <c r="B13" s="149" t="s">
        <v>12</v>
      </c>
      <c r="C13" s="150">
        <f t="shared" si="0"/>
        <v>3.7199999999999997E-2</v>
      </c>
      <c r="D13" s="150">
        <f t="shared" si="0"/>
        <v>6.2199999999999998E-2</v>
      </c>
      <c r="E13" s="151">
        <f t="shared" si="0"/>
        <v>-2.5000000000000001E-2</v>
      </c>
      <c r="F13" s="152"/>
      <c r="G13" s="152"/>
      <c r="H13" s="152"/>
      <c r="I13" s="152"/>
    </row>
    <row r="14" spans="2:9" ht="18" customHeight="1" x14ac:dyDescent="0.2">
      <c r="B14" s="145" t="s">
        <v>14</v>
      </c>
      <c r="C14" s="146">
        <f t="shared" si="0"/>
        <v>6.7199999999999996E-2</v>
      </c>
      <c r="D14" s="146">
        <f t="shared" si="0"/>
        <v>7.7600000000000002E-2</v>
      </c>
      <c r="E14" s="147">
        <f t="shared" si="0"/>
        <v>-1.04E-2</v>
      </c>
      <c r="F14" s="148"/>
      <c r="G14" s="148"/>
      <c r="H14" s="148"/>
      <c r="I14" s="148"/>
    </row>
    <row r="15" spans="2:9" ht="18" customHeight="1" x14ac:dyDescent="0.2">
      <c r="B15" s="149" t="s">
        <v>16</v>
      </c>
      <c r="C15" s="150">
        <f t="shared" si="0"/>
        <v>3.1699999999999999E-2</v>
      </c>
      <c r="D15" s="150">
        <f t="shared" si="0"/>
        <v>4.48E-2</v>
      </c>
      <c r="E15" s="151">
        <f t="shared" si="0"/>
        <v>-1.3100000000000001E-2</v>
      </c>
      <c r="F15" s="152"/>
      <c r="G15" s="152"/>
      <c r="H15" s="152"/>
      <c r="I15" s="152"/>
    </row>
    <row r="16" spans="2:9" ht="18" customHeight="1" x14ac:dyDescent="0.2">
      <c r="B16" s="145" t="s">
        <v>18</v>
      </c>
      <c r="C16" s="146">
        <f t="shared" si="0"/>
        <v>8.9800000000000005E-2</v>
      </c>
      <c r="D16" s="146">
        <f t="shared" si="0"/>
        <v>8.1799999999999998E-2</v>
      </c>
      <c r="E16" s="147">
        <f t="shared" si="0"/>
        <v>8.0000000000000106E-3</v>
      </c>
      <c r="F16" s="153">
        <v>0.1095</v>
      </c>
      <c r="G16" s="153">
        <v>7.2499999999999995E-2</v>
      </c>
      <c r="H16" s="154">
        <v>3.6999999999999998E-2</v>
      </c>
      <c r="I16" s="155" t="s">
        <v>24</v>
      </c>
    </row>
    <row r="17" spans="2:9" ht="26" customHeight="1" x14ac:dyDescent="0.2">
      <c r="B17" s="315" t="s">
        <v>25</v>
      </c>
      <c r="C17" s="316"/>
      <c r="D17" s="317"/>
      <c r="E17" s="156">
        <f>AVERAGE(E12:E16)</f>
        <v>-2.2359999999999998E-2</v>
      </c>
      <c r="F17" s="157"/>
      <c r="G17" s="320" t="s">
        <v>26</v>
      </c>
      <c r="H17" s="317"/>
      <c r="I17" s="158">
        <f>AVERAGE(E12:E16)</f>
        <v>-2.2359999999999998E-2</v>
      </c>
    </row>
    <row r="18" spans="2:9" ht="30" customHeight="1" x14ac:dyDescent="0.2">
      <c r="B18" s="306" t="s">
        <v>27</v>
      </c>
      <c r="C18" s="304"/>
      <c r="D18" s="304"/>
      <c r="E18" s="304"/>
      <c r="F18" s="304"/>
      <c r="G18" s="304"/>
      <c r="H18" s="304"/>
      <c r="I18" s="305"/>
    </row>
    <row r="19" spans="2:9" ht="6" customHeight="1" x14ac:dyDescent="0.2">
      <c r="B19" s="319" t="s">
        <v>28</v>
      </c>
      <c r="C19" s="304"/>
      <c r="D19" s="304"/>
      <c r="E19" s="304"/>
      <c r="F19" s="304"/>
      <c r="G19" s="304"/>
      <c r="H19" s="305"/>
      <c r="I19" s="159" t="s">
        <v>29</v>
      </c>
    </row>
    <row r="20" spans="2:9" x14ac:dyDescent="0.2">
      <c r="B20" s="54" t="s">
        <v>30</v>
      </c>
      <c r="C20" s="7">
        <v>0.1444</v>
      </c>
      <c r="D20" s="7">
        <v>8.3000000000000004E-2</v>
      </c>
      <c r="E20" s="8">
        <v>6.1400000000000003E-2</v>
      </c>
      <c r="F20" s="24">
        <v>0.2016</v>
      </c>
      <c r="G20" s="24">
        <v>7.85E-2</v>
      </c>
      <c r="H20" s="8">
        <v>0.1231</v>
      </c>
      <c r="I20" s="35" t="s">
        <v>31</v>
      </c>
    </row>
    <row r="21" spans="2:9" ht="19.5" customHeight="1" x14ac:dyDescent="0.2">
      <c r="B21" s="313" t="s">
        <v>32</v>
      </c>
      <c r="C21" s="312"/>
      <c r="D21" s="312"/>
      <c r="E21" s="312"/>
      <c r="F21" s="312"/>
      <c r="G21" s="312"/>
      <c r="H21" s="308"/>
      <c r="I21" s="35" t="s">
        <v>33</v>
      </c>
    </row>
    <row r="22" spans="2:9" ht="51.75" customHeight="1" x14ac:dyDescent="0.2">
      <c r="B22" s="307" t="s">
        <v>34</v>
      </c>
      <c r="C22" s="308"/>
      <c r="D22" s="311">
        <v>8.6099999999999996E-2</v>
      </c>
      <c r="E22" s="312"/>
      <c r="F22" s="312"/>
      <c r="G22" s="312"/>
      <c r="H22" s="308"/>
      <c r="I22" s="35" t="s">
        <v>35</v>
      </c>
    </row>
    <row r="23" spans="2:9" ht="51.75" customHeight="1" x14ac:dyDescent="0.2">
      <c r="B23" s="307" t="s">
        <v>36</v>
      </c>
      <c r="C23" s="308"/>
      <c r="D23" s="311">
        <v>8.6099999999999996E-2</v>
      </c>
      <c r="E23" s="312"/>
      <c r="F23" s="312"/>
      <c r="G23" s="312"/>
      <c r="H23" s="308"/>
      <c r="I23" s="35" t="s">
        <v>37</v>
      </c>
    </row>
    <row r="24" spans="2:9" ht="51.75" customHeight="1" x14ac:dyDescent="0.2">
      <c r="B24" s="307" t="s">
        <v>38</v>
      </c>
      <c r="C24" s="308"/>
      <c r="D24" s="311">
        <v>8.5500000000000007E-2</v>
      </c>
      <c r="E24" s="312"/>
      <c r="F24" s="312"/>
      <c r="G24" s="312"/>
      <c r="H24" s="308"/>
      <c r="I24" s="35" t="s">
        <v>39</v>
      </c>
    </row>
    <row r="25" spans="2:9" ht="51.75" customHeight="1" x14ac:dyDescent="0.2">
      <c r="B25" s="309"/>
      <c r="C25" s="309"/>
      <c r="D25" s="309"/>
      <c r="E25" s="309"/>
      <c r="F25" s="309"/>
      <c r="G25" s="309"/>
      <c r="H25" s="309"/>
    </row>
    <row r="26" spans="2:9" ht="48" customHeight="1" x14ac:dyDescent="0.2">
      <c r="B26" s="60" t="s">
        <v>40</v>
      </c>
    </row>
    <row r="28" spans="2:9" ht="42" customHeight="1" x14ac:dyDescent="0.2">
      <c r="B28" s="59" t="s">
        <v>41</v>
      </c>
    </row>
    <row r="29" spans="2:9" ht="262" customHeight="1" x14ac:dyDescent="0.2">
      <c r="B29" s="56" t="s">
        <v>42</v>
      </c>
      <c r="C29" s="57"/>
      <c r="D29" s="58" t="s">
        <v>43</v>
      </c>
      <c r="E29" s="57"/>
      <c r="F29" s="57"/>
      <c r="G29" s="57"/>
      <c r="H29" s="57"/>
    </row>
    <row r="30" spans="2:9" ht="251" customHeight="1" x14ac:dyDescent="0.2">
      <c r="B30" s="56" t="s">
        <v>44</v>
      </c>
      <c r="C30" s="57"/>
      <c r="D30" s="58" t="s">
        <v>45</v>
      </c>
      <c r="E30" s="57"/>
      <c r="F30" s="57"/>
      <c r="G30" s="57"/>
      <c r="H30" s="57"/>
    </row>
    <row r="31" spans="2:9" ht="339" customHeight="1" x14ac:dyDescent="0.2">
      <c r="B31" s="56" t="s">
        <v>46</v>
      </c>
      <c r="C31" s="57"/>
      <c r="D31" s="58" t="s">
        <v>47</v>
      </c>
      <c r="E31" s="57"/>
      <c r="F31" s="57"/>
      <c r="G31" s="57"/>
      <c r="H31" s="57"/>
    </row>
    <row r="32" spans="2:9" ht="409.5" customHeight="1" x14ac:dyDescent="0.2">
      <c r="B32" s="56" t="s">
        <v>48</v>
      </c>
      <c r="C32" s="57"/>
      <c r="D32" s="58" t="s">
        <v>49</v>
      </c>
      <c r="E32" s="57"/>
      <c r="F32" s="57"/>
      <c r="G32" s="57"/>
      <c r="H32" s="57"/>
    </row>
  </sheetData>
  <mergeCells count="17">
    <mergeCell ref="G17:H17"/>
    <mergeCell ref="B9:I9"/>
    <mergeCell ref="B18:I18"/>
    <mergeCell ref="B24:C24"/>
    <mergeCell ref="D25:H25"/>
    <mergeCell ref="B1:H1"/>
    <mergeCell ref="B25:C25"/>
    <mergeCell ref="D24:H24"/>
    <mergeCell ref="B21:H21"/>
    <mergeCell ref="B10:I10"/>
    <mergeCell ref="B23:C23"/>
    <mergeCell ref="B17:D17"/>
    <mergeCell ref="B22:C22"/>
    <mergeCell ref="B2:H2"/>
    <mergeCell ref="D23:H23"/>
    <mergeCell ref="D22:H22"/>
    <mergeCell ref="B19:H19"/>
  </mergeCells>
  <pageMargins left="0.75" right="0.75" top="1" bottom="1" header="0.511811023622047" footer="0.511811023622047"/>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12"/>
  <sheetViews>
    <sheetView workbookViewId="0">
      <selection sqref="A1:E1"/>
    </sheetView>
  </sheetViews>
  <sheetFormatPr baseColWidth="10" defaultColWidth="8.83203125" defaultRowHeight="15" x14ac:dyDescent="0.2"/>
  <cols>
    <col min="1" max="1" width="22" customWidth="1"/>
    <col min="2" max="2" width="18" customWidth="1"/>
    <col min="3" max="3" width="60" customWidth="1"/>
    <col min="4" max="4" width="28" customWidth="1"/>
    <col min="5" max="5" width="65" customWidth="1"/>
  </cols>
  <sheetData>
    <row r="1" spans="1:5" ht="30" customHeight="1" x14ac:dyDescent="0.2">
      <c r="A1" s="323" t="s">
        <v>173</v>
      </c>
      <c r="B1" s="309"/>
      <c r="C1" s="309"/>
      <c r="D1" s="309"/>
      <c r="E1" s="309"/>
    </row>
    <row r="2" spans="1:5" x14ac:dyDescent="0.2">
      <c r="A2" s="322" t="s">
        <v>174</v>
      </c>
      <c r="B2" s="309"/>
      <c r="C2" s="309"/>
      <c r="D2" s="309"/>
      <c r="E2" s="309"/>
    </row>
    <row r="4" spans="1:5" x14ac:dyDescent="0.2">
      <c r="A4" s="70" t="s">
        <v>175</v>
      </c>
      <c r="B4" s="70" t="s">
        <v>176</v>
      </c>
      <c r="C4" s="70" t="s">
        <v>177</v>
      </c>
      <c r="D4" s="70" t="s">
        <v>178</v>
      </c>
      <c r="E4" s="70" t="s">
        <v>179</v>
      </c>
    </row>
    <row r="5" spans="1:5" ht="75" customHeight="1" x14ac:dyDescent="0.2">
      <c r="A5" s="64" t="s">
        <v>180</v>
      </c>
      <c r="B5" s="65" t="s">
        <v>181</v>
      </c>
      <c r="C5" s="65" t="s">
        <v>182</v>
      </c>
      <c r="D5" s="65" t="s">
        <v>183</v>
      </c>
      <c r="E5" s="65" t="s">
        <v>184</v>
      </c>
    </row>
    <row r="6" spans="1:5" ht="75" customHeight="1" x14ac:dyDescent="0.2">
      <c r="A6" s="62" t="s">
        <v>185</v>
      </c>
      <c r="B6" s="63" t="s">
        <v>181</v>
      </c>
      <c r="C6" s="63" t="s">
        <v>186</v>
      </c>
      <c r="D6" s="63" t="s">
        <v>187</v>
      </c>
      <c r="E6" s="63" t="s">
        <v>188</v>
      </c>
    </row>
    <row r="7" spans="1:5" ht="75" customHeight="1" x14ac:dyDescent="0.2">
      <c r="A7" s="64" t="s">
        <v>189</v>
      </c>
      <c r="B7" s="65" t="s">
        <v>181</v>
      </c>
      <c r="C7" s="65" t="s">
        <v>190</v>
      </c>
      <c r="D7" s="65" t="s">
        <v>191</v>
      </c>
      <c r="E7" s="65" t="s">
        <v>192</v>
      </c>
    </row>
    <row r="8" spans="1:5" ht="75" customHeight="1" x14ac:dyDescent="0.2">
      <c r="A8" s="62" t="s">
        <v>193</v>
      </c>
      <c r="B8" s="63" t="s">
        <v>181</v>
      </c>
      <c r="C8" s="63" t="s">
        <v>194</v>
      </c>
      <c r="D8" s="63" t="s">
        <v>195</v>
      </c>
      <c r="E8" s="63" t="s">
        <v>196</v>
      </c>
    </row>
    <row r="9" spans="1:5" ht="75" customHeight="1" x14ac:dyDescent="0.2">
      <c r="A9" s="64" t="s">
        <v>197</v>
      </c>
      <c r="B9" s="65" t="s">
        <v>181</v>
      </c>
      <c r="C9" s="65" t="s">
        <v>198</v>
      </c>
      <c r="D9" s="65" t="s">
        <v>199</v>
      </c>
      <c r="E9" s="65" t="s">
        <v>200</v>
      </c>
    </row>
    <row r="10" spans="1:5" ht="75" customHeight="1" x14ac:dyDescent="0.2">
      <c r="A10" s="62" t="s">
        <v>201</v>
      </c>
      <c r="B10" s="63" t="s">
        <v>202</v>
      </c>
      <c r="C10" s="63" t="s">
        <v>203</v>
      </c>
      <c r="D10" s="63" t="s">
        <v>204</v>
      </c>
      <c r="E10" s="63" t="s">
        <v>205</v>
      </c>
    </row>
    <row r="11" spans="1:5" ht="75" customHeight="1" x14ac:dyDescent="0.2">
      <c r="A11" s="64" t="s">
        <v>206</v>
      </c>
      <c r="B11" s="65" t="s">
        <v>202</v>
      </c>
      <c r="C11" s="65" t="s">
        <v>207</v>
      </c>
      <c r="D11" s="65" t="s">
        <v>204</v>
      </c>
      <c r="E11" s="65" t="s">
        <v>208</v>
      </c>
    </row>
    <row r="12" spans="1:5" ht="75" customHeight="1" x14ac:dyDescent="0.2">
      <c r="A12" s="62" t="s">
        <v>209</v>
      </c>
      <c r="B12" s="63" t="s">
        <v>210</v>
      </c>
      <c r="C12" s="63" t="s">
        <v>211</v>
      </c>
      <c r="D12" s="63" t="s">
        <v>212</v>
      </c>
      <c r="E12" s="63" t="s">
        <v>213</v>
      </c>
    </row>
  </sheetData>
  <mergeCells count="2">
    <mergeCell ref="A2:E2"/>
    <mergeCell ref="A1:E1"/>
  </mergeCells>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H100"/>
  <sheetViews>
    <sheetView showGridLines="0" topLeftCell="B17" zoomScaleNormal="100" workbookViewId="0"/>
  </sheetViews>
  <sheetFormatPr baseColWidth="10" defaultColWidth="8.6640625" defaultRowHeight="15" x14ac:dyDescent="0.2"/>
  <cols>
    <col min="1" max="1" width="2" customWidth="1"/>
    <col min="2" max="2" width="38" customWidth="1"/>
    <col min="3" max="3" width="8" customWidth="1"/>
    <col min="4" max="8" width="12" customWidth="1"/>
  </cols>
  <sheetData>
    <row r="1" spans="2:8" ht="22" customHeight="1" x14ac:dyDescent="0.2">
      <c r="B1" s="326" t="s">
        <v>214</v>
      </c>
      <c r="C1" s="309"/>
      <c r="D1" s="309"/>
      <c r="E1" s="309"/>
      <c r="F1" s="309"/>
      <c r="G1" s="309"/>
      <c r="H1" s="309"/>
    </row>
    <row r="2" spans="2:8" ht="20" customHeight="1" x14ac:dyDescent="0.2">
      <c r="B2" s="327" t="s">
        <v>215</v>
      </c>
      <c r="C2" s="309"/>
      <c r="D2" s="309"/>
      <c r="E2" s="309"/>
      <c r="F2" s="309"/>
      <c r="G2" s="309"/>
      <c r="H2" s="309"/>
    </row>
    <row r="3" spans="2:8" ht="20" customHeight="1" x14ac:dyDescent="0.2">
      <c r="B3" s="73" t="s">
        <v>216</v>
      </c>
      <c r="C3" s="4" t="s">
        <v>185</v>
      </c>
      <c r="D3" s="4" t="s">
        <v>189</v>
      </c>
      <c r="E3" s="4" t="s">
        <v>193</v>
      </c>
      <c r="F3" s="4" t="s">
        <v>217</v>
      </c>
      <c r="G3" s="4" t="s">
        <v>201</v>
      </c>
      <c r="H3" s="4" t="s">
        <v>206</v>
      </c>
    </row>
    <row r="4" spans="2:8" ht="20" customHeight="1" x14ac:dyDescent="0.2">
      <c r="B4" s="74" t="s">
        <v>218</v>
      </c>
      <c r="C4" s="75">
        <v>65</v>
      </c>
      <c r="D4" s="76">
        <v>0.51547516462482401</v>
      </c>
      <c r="E4" s="76">
        <v>7.6444435918458495E-2</v>
      </c>
      <c r="F4" s="77">
        <v>0.439030728706365</v>
      </c>
      <c r="G4" s="78">
        <v>7.8360796113706899</v>
      </c>
      <c r="H4" s="78">
        <v>3.4402797419811599</v>
      </c>
    </row>
    <row r="5" spans="2:8" ht="15" customHeight="1" x14ac:dyDescent="0.2">
      <c r="B5" s="5" t="s">
        <v>219</v>
      </c>
      <c r="C5" s="6">
        <v>95</v>
      </c>
      <c r="D5" s="7">
        <v>0.57832112104074795</v>
      </c>
      <c r="E5" s="7">
        <v>7.5383905334422602E-2</v>
      </c>
      <c r="F5" s="8">
        <v>0.50293721570632499</v>
      </c>
      <c r="G5" s="9">
        <v>68.207869017859394</v>
      </c>
      <c r="H5" s="10">
        <v>34.3042757331039</v>
      </c>
    </row>
    <row r="6" spans="2:8" ht="15" customHeight="1" x14ac:dyDescent="0.2">
      <c r="B6" s="5" t="s">
        <v>220</v>
      </c>
      <c r="C6" s="6">
        <v>25</v>
      </c>
      <c r="D6" s="7">
        <v>0.13272964866498699</v>
      </c>
      <c r="E6" s="7">
        <v>6.4113529772315506E-2</v>
      </c>
      <c r="F6" s="8">
        <v>6.8616118892671801E-2</v>
      </c>
      <c r="G6" s="9">
        <v>65.834252776365702</v>
      </c>
      <c r="H6" s="10">
        <v>4.5172909157133097</v>
      </c>
    </row>
    <row r="7" spans="2:8" ht="15" customHeight="1" x14ac:dyDescent="0.2">
      <c r="B7" s="5" t="s">
        <v>221</v>
      </c>
      <c r="C7" s="6">
        <v>70</v>
      </c>
      <c r="D7" s="7">
        <v>0.221666713533899</v>
      </c>
      <c r="E7" s="7">
        <v>8.1772835147225401E-2</v>
      </c>
      <c r="F7" s="8">
        <v>0.139893878386674</v>
      </c>
      <c r="G7" s="9">
        <v>35.0908329351928</v>
      </c>
      <c r="H7" s="10">
        <v>4.9089927151229498</v>
      </c>
    </row>
    <row r="8" spans="2:8" ht="15" customHeight="1" x14ac:dyDescent="0.2">
      <c r="B8" s="5" t="s">
        <v>10</v>
      </c>
      <c r="C8" s="6">
        <v>26</v>
      </c>
      <c r="D8" s="7">
        <v>7.7230418427786607E-2</v>
      </c>
      <c r="E8" s="7">
        <v>8.0824538246813599E-2</v>
      </c>
      <c r="F8" s="11">
        <v>-3.5941198190269602E-3</v>
      </c>
      <c r="G8" s="9">
        <v>134.58963194787501</v>
      </c>
      <c r="H8" s="12">
        <v>-0.483731263619402</v>
      </c>
    </row>
    <row r="9" spans="2:8" ht="15" customHeight="1" x14ac:dyDescent="0.2">
      <c r="B9" s="5" t="s">
        <v>18</v>
      </c>
      <c r="C9" s="6">
        <v>75</v>
      </c>
      <c r="D9" s="7">
        <v>0.25077762007784299</v>
      </c>
      <c r="E9" s="7">
        <v>9.3834178956765393E-2</v>
      </c>
      <c r="F9" s="8">
        <v>0.156943441121078</v>
      </c>
      <c r="G9" s="9">
        <v>44.547449055588402</v>
      </c>
      <c r="H9" s="10">
        <v>6.9914299479499302</v>
      </c>
    </row>
    <row r="10" spans="2:8" ht="15" customHeight="1" x14ac:dyDescent="0.2">
      <c r="B10" s="5" t="s">
        <v>222</v>
      </c>
      <c r="C10" s="6">
        <v>7</v>
      </c>
      <c r="D10" s="7">
        <v>0</v>
      </c>
      <c r="E10" s="7">
        <v>5.0317663680006501E-2</v>
      </c>
      <c r="F10" s="11">
        <v>-5.0317663680006501E-2</v>
      </c>
      <c r="G10" s="9">
        <v>355.665429777555</v>
      </c>
      <c r="H10" s="12">
        <v>-17.896253478152001</v>
      </c>
    </row>
    <row r="11" spans="2:8" ht="15" customHeight="1" x14ac:dyDescent="0.2">
      <c r="B11" s="5" t="s">
        <v>223</v>
      </c>
      <c r="C11" s="6">
        <v>721</v>
      </c>
      <c r="D11" s="7">
        <v>0</v>
      </c>
      <c r="E11" s="7">
        <v>5.19271475325217E-2</v>
      </c>
      <c r="F11" s="11">
        <v>-5.19271475325217E-2</v>
      </c>
      <c r="G11" s="9">
        <v>455.40634944861301</v>
      </c>
      <c r="H11" s="12">
        <v>-23.6479526950652</v>
      </c>
    </row>
    <row r="12" spans="2:8" ht="15" customHeight="1" x14ac:dyDescent="0.2">
      <c r="B12" s="5" t="s">
        <v>157</v>
      </c>
      <c r="C12" s="6">
        <v>47</v>
      </c>
      <c r="D12" s="7">
        <v>0.27277993565763298</v>
      </c>
      <c r="E12" s="7">
        <v>9.5420949931418794E-2</v>
      </c>
      <c r="F12" s="8">
        <v>0.177358985726214</v>
      </c>
      <c r="G12" s="9">
        <v>83.174334948100494</v>
      </c>
      <c r="H12" s="10">
        <v>14.7517156848475</v>
      </c>
    </row>
    <row r="13" spans="2:8" ht="15" customHeight="1" x14ac:dyDescent="0.2">
      <c r="B13" s="5" t="s">
        <v>224</v>
      </c>
      <c r="C13" s="6">
        <v>19</v>
      </c>
      <c r="D13" s="7">
        <v>0.128632584490526</v>
      </c>
      <c r="E13" s="7">
        <v>8.0129538014359306E-2</v>
      </c>
      <c r="F13" s="8">
        <v>4.8503046476166801E-2</v>
      </c>
      <c r="G13" s="9">
        <v>20.886311591912001</v>
      </c>
      <c r="H13" s="10">
        <v>1.0130497418582101</v>
      </c>
    </row>
    <row r="14" spans="2:8" ht="15" customHeight="1" x14ac:dyDescent="0.2">
      <c r="B14" s="5" t="s">
        <v>153</v>
      </c>
      <c r="C14" s="6">
        <v>349</v>
      </c>
      <c r="D14" s="7">
        <v>0.12916212213643199</v>
      </c>
      <c r="E14" s="7">
        <v>8.4774625453872002E-2</v>
      </c>
      <c r="F14" s="8">
        <v>4.4387496682559702E-2</v>
      </c>
      <c r="G14" s="9">
        <v>70.142123164154995</v>
      </c>
      <c r="H14" s="10">
        <v>3.1134332592566198</v>
      </c>
    </row>
    <row r="15" spans="2:8" ht="15" customHeight="1" x14ac:dyDescent="0.2">
      <c r="B15" s="5" t="s">
        <v>225</v>
      </c>
      <c r="C15" s="6">
        <v>30</v>
      </c>
      <c r="D15" s="7">
        <v>0.26240692221907802</v>
      </c>
      <c r="E15" s="7">
        <v>9.1991579585995506E-2</v>
      </c>
      <c r="F15" s="8">
        <v>0.170415342633083</v>
      </c>
      <c r="G15" s="9">
        <v>35.365929892480899</v>
      </c>
      <c r="H15" s="10">
        <v>6.0268970601647203</v>
      </c>
    </row>
    <row r="16" spans="2:8" ht="15" customHeight="1" x14ac:dyDescent="0.2">
      <c r="B16" s="5" t="s">
        <v>226</v>
      </c>
      <c r="C16" s="6">
        <v>49</v>
      </c>
      <c r="D16" s="7">
        <v>2.8757038769117601E-3</v>
      </c>
      <c r="E16" s="7">
        <v>5.55110287964444E-2</v>
      </c>
      <c r="F16" s="11">
        <v>-5.26353249195326E-2</v>
      </c>
      <c r="G16" s="9">
        <v>794.99956513902703</v>
      </c>
      <c r="H16" s="12">
        <v>-41.845060421979802</v>
      </c>
    </row>
    <row r="17" spans="2:8" ht="15" customHeight="1" x14ac:dyDescent="0.2">
      <c r="B17" s="5" t="s">
        <v>30</v>
      </c>
      <c r="C17" s="6">
        <v>37</v>
      </c>
      <c r="D17" s="7">
        <v>0.144370820730714</v>
      </c>
      <c r="E17" s="7">
        <v>8.2972519940227599E-2</v>
      </c>
      <c r="F17" s="8">
        <v>6.1398300790486103E-2</v>
      </c>
      <c r="G17" s="9">
        <v>19.244198932776101</v>
      </c>
      <c r="H17" s="10">
        <v>1.1815611145465399</v>
      </c>
    </row>
    <row r="18" spans="2:8" ht="15" customHeight="1" x14ac:dyDescent="0.2">
      <c r="B18" s="5" t="s">
        <v>227</v>
      </c>
      <c r="C18" s="6">
        <v>179</v>
      </c>
      <c r="D18" s="7">
        <v>0.233867362289885</v>
      </c>
      <c r="E18" s="7">
        <v>6.9108491941066594E-2</v>
      </c>
      <c r="F18" s="8">
        <v>0.164758870348819</v>
      </c>
      <c r="G18" s="9">
        <v>40.981824636279597</v>
      </c>
      <c r="H18" s="10">
        <v>6.7521191319068103</v>
      </c>
    </row>
    <row r="19" spans="2:8" ht="15" customHeight="1" x14ac:dyDescent="0.2">
      <c r="B19" s="5" t="s">
        <v>228</v>
      </c>
      <c r="C19" s="6">
        <v>16</v>
      </c>
      <c r="D19" s="7">
        <v>0.20335924449679699</v>
      </c>
      <c r="E19" s="7">
        <v>6.8569325403474393E-2</v>
      </c>
      <c r="F19" s="8">
        <v>0.134789919093322</v>
      </c>
      <c r="G19" s="9">
        <v>121.59993069862701</v>
      </c>
      <c r="H19" s="10">
        <v>16.3904448206215</v>
      </c>
    </row>
    <row r="20" spans="2:8" ht="15" customHeight="1" x14ac:dyDescent="0.2">
      <c r="B20" s="5" t="s">
        <v>12</v>
      </c>
      <c r="C20" s="6">
        <v>47</v>
      </c>
      <c r="D20" s="7">
        <v>0.148582307735251</v>
      </c>
      <c r="E20" s="7">
        <v>7.7577801508682306E-2</v>
      </c>
      <c r="F20" s="8">
        <v>7.10045062265688E-2</v>
      </c>
      <c r="G20" s="9">
        <v>13.111588419743301</v>
      </c>
      <c r="H20" s="10">
        <v>0.93098186158987095</v>
      </c>
    </row>
    <row r="21" spans="2:8" ht="15" customHeight="1" x14ac:dyDescent="0.2">
      <c r="B21" s="5" t="s">
        <v>229</v>
      </c>
      <c r="C21" s="6">
        <v>10</v>
      </c>
      <c r="D21" s="7">
        <v>0.13694612453860699</v>
      </c>
      <c r="E21" s="7">
        <v>8.4416533540110403E-2</v>
      </c>
      <c r="F21" s="8">
        <v>5.2529590998496301E-2</v>
      </c>
      <c r="G21" s="9">
        <v>63.0671920746314</v>
      </c>
      <c r="H21" s="10">
        <v>3.31289380510399</v>
      </c>
    </row>
    <row r="22" spans="2:8" ht="15" customHeight="1" x14ac:dyDescent="0.2">
      <c r="B22" s="5" t="s">
        <v>230</v>
      </c>
      <c r="C22" s="6">
        <v>100</v>
      </c>
      <c r="D22" s="7">
        <v>0.293078462510103</v>
      </c>
      <c r="E22" s="7">
        <v>7.6511047727009507E-2</v>
      </c>
      <c r="F22" s="8">
        <v>0.21656741478309299</v>
      </c>
      <c r="G22" s="9">
        <v>69.324738918320094</v>
      </c>
      <c r="H22" s="10">
        <v>15.0134794880535</v>
      </c>
    </row>
    <row r="23" spans="2:8" ht="15" customHeight="1" x14ac:dyDescent="0.2">
      <c r="B23" s="5" t="s">
        <v>231</v>
      </c>
      <c r="C23" s="6">
        <v>45</v>
      </c>
      <c r="D23" s="7">
        <v>2.5336021413016701E-2</v>
      </c>
      <c r="E23" s="7">
        <v>8.2364673333627902E-2</v>
      </c>
      <c r="F23" s="11">
        <v>-5.7028651920611302E-2</v>
      </c>
      <c r="G23" s="9">
        <v>42.818272915448503</v>
      </c>
      <c r="H23" s="12">
        <v>-2.4418683819368501</v>
      </c>
    </row>
    <row r="24" spans="2:8" ht="15" customHeight="1" x14ac:dyDescent="0.2">
      <c r="B24" s="5" t="s">
        <v>232</v>
      </c>
      <c r="C24" s="6">
        <v>129</v>
      </c>
      <c r="D24" s="7">
        <v>0.57147265349251697</v>
      </c>
      <c r="E24" s="7">
        <v>7.2717344752337695E-2</v>
      </c>
      <c r="F24" s="8">
        <v>0.49875530874017898</v>
      </c>
      <c r="G24" s="9">
        <v>49.446451798178202</v>
      </c>
      <c r="H24" s="10">
        <v>24.661680332706698</v>
      </c>
    </row>
    <row r="25" spans="2:8" ht="15" customHeight="1" x14ac:dyDescent="0.2">
      <c r="B25" s="5" t="s">
        <v>161</v>
      </c>
      <c r="C25" s="6">
        <v>273</v>
      </c>
      <c r="D25" s="7">
        <v>0.46272537348946002</v>
      </c>
      <c r="E25" s="7">
        <v>8.2372450750018297E-2</v>
      </c>
      <c r="F25" s="8">
        <v>0.38035292273944199</v>
      </c>
      <c r="G25" s="9">
        <v>110.23837260728899</v>
      </c>
      <c r="H25" s="10">
        <v>41.929487219222104</v>
      </c>
    </row>
    <row r="26" spans="2:8" ht="15" customHeight="1" x14ac:dyDescent="0.2">
      <c r="B26" s="5" t="s">
        <v>148</v>
      </c>
      <c r="C26" s="6">
        <v>66</v>
      </c>
      <c r="D26" s="7">
        <v>0.42044701520658101</v>
      </c>
      <c r="E26" s="7">
        <v>8.6126199474741205E-2</v>
      </c>
      <c r="F26" s="8">
        <v>0.33432081573184003</v>
      </c>
      <c r="G26" s="9">
        <v>148.445479805914</v>
      </c>
      <c r="H26" s="10">
        <v>49.628413900417499</v>
      </c>
    </row>
    <row r="27" spans="2:8" ht="15" customHeight="1" x14ac:dyDescent="0.2">
      <c r="B27" s="5" t="s">
        <v>233</v>
      </c>
      <c r="C27" s="6">
        <v>18</v>
      </c>
      <c r="D27" s="7">
        <v>5.6095804478267501E-2</v>
      </c>
      <c r="E27" s="7">
        <v>7.2815379555165302E-2</v>
      </c>
      <c r="F27" s="11">
        <v>-1.6719575076897801E-2</v>
      </c>
      <c r="G27" s="9">
        <v>8.5555993618602404</v>
      </c>
      <c r="H27" s="12">
        <v>-0.143045985858481</v>
      </c>
    </row>
    <row r="28" spans="2:8" ht="15" customHeight="1" x14ac:dyDescent="0.2">
      <c r="B28" s="5" t="s">
        <v>234</v>
      </c>
      <c r="C28" s="6">
        <v>20</v>
      </c>
      <c r="D28" s="7">
        <v>4.9374105939400899E-2</v>
      </c>
      <c r="E28" s="7">
        <v>5.47295634912488E-2</v>
      </c>
      <c r="F28" s="11">
        <v>-5.3554575518479303E-3</v>
      </c>
      <c r="G28" s="9">
        <v>535.88662748861805</v>
      </c>
      <c r="H28" s="12">
        <v>-2.8699180861182398</v>
      </c>
    </row>
    <row r="29" spans="2:8" ht="15" customHeight="1" x14ac:dyDescent="0.2">
      <c r="B29" s="5" t="s">
        <v>235</v>
      </c>
      <c r="C29" s="6">
        <v>40</v>
      </c>
      <c r="D29" s="7">
        <v>0.136071951701523</v>
      </c>
      <c r="E29" s="7">
        <v>8.3737063704711803E-2</v>
      </c>
      <c r="F29" s="8">
        <v>5.2334887996811297E-2</v>
      </c>
      <c r="G29" s="9">
        <v>12.352579889381699</v>
      </c>
      <c r="H29" s="10">
        <v>0.64647088498245697</v>
      </c>
    </row>
    <row r="30" spans="2:8" ht="15" customHeight="1" x14ac:dyDescent="0.2">
      <c r="B30" s="5" t="s">
        <v>236</v>
      </c>
      <c r="C30" s="6">
        <v>135</v>
      </c>
      <c r="D30" s="7">
        <v>0.35149058416489298</v>
      </c>
      <c r="E30" s="7">
        <v>8.4801548381200201E-2</v>
      </c>
      <c r="F30" s="8">
        <v>0.26668903578369302</v>
      </c>
      <c r="G30" s="9">
        <v>25.473882040065899</v>
      </c>
      <c r="H30" s="10">
        <v>6.7936050389327001</v>
      </c>
    </row>
    <row r="31" spans="2:8" ht="15" customHeight="1" x14ac:dyDescent="0.2">
      <c r="B31" s="5" t="s">
        <v>139</v>
      </c>
      <c r="C31" s="6">
        <v>191</v>
      </c>
      <c r="D31" s="7">
        <v>0.115182198206561</v>
      </c>
      <c r="E31" s="7">
        <v>7.9350128669152198E-2</v>
      </c>
      <c r="F31" s="8">
        <v>3.5832069537408202E-2</v>
      </c>
      <c r="G31" s="9">
        <v>48.741570277033603</v>
      </c>
      <c r="H31" s="10">
        <v>1.74651133552914</v>
      </c>
    </row>
    <row r="32" spans="2:8" ht="15" customHeight="1" x14ac:dyDescent="0.2">
      <c r="B32" s="5" t="s">
        <v>143</v>
      </c>
      <c r="C32" s="6">
        <v>26</v>
      </c>
      <c r="D32" s="7">
        <v>0.168513871009696</v>
      </c>
      <c r="E32" s="7">
        <v>8.8809901989611098E-2</v>
      </c>
      <c r="F32" s="8">
        <v>7.9703969020085197E-2</v>
      </c>
      <c r="G32" s="9">
        <v>13.8887352667382</v>
      </c>
      <c r="H32" s="10">
        <v>1.1069873254282701</v>
      </c>
    </row>
    <row r="33" spans="2:8" ht="15" customHeight="1" x14ac:dyDescent="0.2">
      <c r="B33" s="5" t="s">
        <v>237</v>
      </c>
      <c r="C33" s="6">
        <v>56</v>
      </c>
      <c r="D33" s="7">
        <v>0.21755154509673899</v>
      </c>
      <c r="E33" s="7">
        <v>8.2396385182921805E-2</v>
      </c>
      <c r="F33" s="8">
        <v>0.13515515991381799</v>
      </c>
      <c r="G33" s="9">
        <v>23.995596096919598</v>
      </c>
      <c r="H33" s="10">
        <v>3.2431286277065401</v>
      </c>
    </row>
    <row r="34" spans="2:8" ht="15" customHeight="1" x14ac:dyDescent="0.2">
      <c r="B34" s="5" t="s">
        <v>238</v>
      </c>
      <c r="C34" s="6">
        <v>85</v>
      </c>
      <c r="D34" s="7">
        <v>0.29603356997048202</v>
      </c>
      <c r="E34" s="7">
        <v>8.5115917630413498E-2</v>
      </c>
      <c r="F34" s="8">
        <v>0.21091765234006801</v>
      </c>
      <c r="G34" s="9">
        <v>89.338201746582101</v>
      </c>
      <c r="H34" s="10">
        <v>18.8430037766725</v>
      </c>
    </row>
    <row r="35" spans="2:8" ht="15" customHeight="1" x14ac:dyDescent="0.2">
      <c r="B35" s="5" t="s">
        <v>239</v>
      </c>
      <c r="C35" s="6">
        <v>108</v>
      </c>
      <c r="D35" s="7">
        <v>0.202235845628147</v>
      </c>
      <c r="E35" s="7">
        <v>8.0977076818525798E-2</v>
      </c>
      <c r="F35" s="8">
        <v>0.121258768809621</v>
      </c>
      <c r="G35" s="9">
        <v>25.724866749482</v>
      </c>
      <c r="H35" s="10">
        <v>3.11936566983375</v>
      </c>
    </row>
    <row r="36" spans="2:8" ht="15" customHeight="1" x14ac:dyDescent="0.2">
      <c r="B36" s="5" t="s">
        <v>240</v>
      </c>
      <c r="C36" s="6">
        <v>29</v>
      </c>
      <c r="D36" s="7">
        <v>7.1629694806309305E-2</v>
      </c>
      <c r="E36" s="7">
        <v>6.4353835182752506E-2</v>
      </c>
      <c r="F36" s="13">
        <v>7.2758596235568398E-3</v>
      </c>
      <c r="G36" s="9">
        <v>52.504748151982099</v>
      </c>
      <c r="H36" s="10">
        <v>0.382017177124027</v>
      </c>
    </row>
    <row r="37" spans="2:8" ht="15" customHeight="1" x14ac:dyDescent="0.2">
      <c r="B37" s="5" t="s">
        <v>241</v>
      </c>
      <c r="C37" s="6">
        <v>76</v>
      </c>
      <c r="D37" s="7">
        <v>1.7411297023156001E-2</v>
      </c>
      <c r="E37" s="7">
        <v>6.0196431890183803E-2</v>
      </c>
      <c r="F37" s="11">
        <v>-4.2785134867027903E-2</v>
      </c>
      <c r="G37" s="9">
        <v>404.21350109874498</v>
      </c>
      <c r="H37" s="12">
        <v>-17.294329159583299</v>
      </c>
    </row>
    <row r="38" spans="2:8" ht="15" customHeight="1" x14ac:dyDescent="0.2">
      <c r="B38" s="5" t="s">
        <v>242</v>
      </c>
      <c r="C38" s="6">
        <v>17</v>
      </c>
      <c r="D38" s="7">
        <v>1.6718057965031299E-3</v>
      </c>
      <c r="E38" s="7">
        <v>5.4145201756137497E-2</v>
      </c>
      <c r="F38" s="11">
        <v>-5.2473395959634399E-2</v>
      </c>
      <c r="G38" s="9">
        <v>2067.0645336149801</v>
      </c>
      <c r="H38" s="12">
        <v>-108.465895746496</v>
      </c>
    </row>
    <row r="39" spans="2:8" ht="15" customHeight="1" x14ac:dyDescent="0.2">
      <c r="B39" s="5" t="s">
        <v>243</v>
      </c>
      <c r="C39" s="6">
        <v>97</v>
      </c>
      <c r="D39" s="7">
        <v>0.25286072149787397</v>
      </c>
      <c r="E39" s="7">
        <v>6.7433653631541302E-2</v>
      </c>
      <c r="F39" s="8">
        <v>0.18542706786633301</v>
      </c>
      <c r="G39" s="9">
        <v>92.373973149135793</v>
      </c>
      <c r="H39" s="10">
        <v>17.128634988207601</v>
      </c>
    </row>
    <row r="40" spans="2:8" ht="15" customHeight="1" x14ac:dyDescent="0.2">
      <c r="B40" s="5" t="s">
        <v>244</v>
      </c>
      <c r="C40" s="6">
        <v>18</v>
      </c>
      <c r="D40" s="7">
        <v>0.25566441723308397</v>
      </c>
      <c r="E40" s="7">
        <v>8.4123087040552796E-2</v>
      </c>
      <c r="F40" s="8">
        <v>0.17154133019253101</v>
      </c>
      <c r="G40" s="9">
        <v>8.6983240334958705</v>
      </c>
      <c r="H40" s="10">
        <v>1.49212207515155</v>
      </c>
    </row>
    <row r="41" spans="2:8" ht="15" customHeight="1" x14ac:dyDescent="0.2">
      <c r="B41" s="5" t="s">
        <v>245</v>
      </c>
      <c r="C41" s="6">
        <v>36</v>
      </c>
      <c r="D41" s="7">
        <v>0.19310141707745099</v>
      </c>
      <c r="E41" s="7">
        <v>8.6158787259213401E-2</v>
      </c>
      <c r="F41" s="8">
        <v>0.106942629818237</v>
      </c>
      <c r="G41" s="9">
        <v>14.230992747933399</v>
      </c>
      <c r="H41" s="10">
        <v>1.52189978938826</v>
      </c>
    </row>
    <row r="42" spans="2:8" ht="15" customHeight="1" x14ac:dyDescent="0.2">
      <c r="B42" s="5" t="s">
        <v>246</v>
      </c>
      <c r="C42" s="6">
        <v>193</v>
      </c>
      <c r="D42" s="7">
        <v>0.29200180704397599</v>
      </c>
      <c r="E42" s="7">
        <v>7.2081713587425697E-2</v>
      </c>
      <c r="F42" s="8">
        <v>0.219920093456551</v>
      </c>
      <c r="G42" s="9">
        <v>95.666260547772694</v>
      </c>
      <c r="H42" s="10">
        <v>21.038932960304901</v>
      </c>
    </row>
    <row r="43" spans="2:8" ht="15" customHeight="1" x14ac:dyDescent="0.2">
      <c r="B43" s="5" t="s">
        <v>247</v>
      </c>
      <c r="C43" s="6">
        <v>47</v>
      </c>
      <c r="D43" s="7">
        <v>0.14542805910182299</v>
      </c>
      <c r="E43" s="7">
        <v>6.79062460271046E-2</v>
      </c>
      <c r="F43" s="8">
        <v>7.7521813074718393E-2</v>
      </c>
      <c r="G43" s="9">
        <v>65.109352493349704</v>
      </c>
      <c r="H43" s="10">
        <v>5.0473950534054097</v>
      </c>
    </row>
    <row r="44" spans="2:8" ht="15" customHeight="1" x14ac:dyDescent="0.2">
      <c r="B44" s="5" t="s">
        <v>248</v>
      </c>
      <c r="C44" s="6">
        <v>58</v>
      </c>
      <c r="D44" s="7">
        <v>0.14471930624837701</v>
      </c>
      <c r="E44" s="7">
        <v>7.7928784678555907E-2</v>
      </c>
      <c r="F44" s="8">
        <v>6.6790521569821598E-2</v>
      </c>
      <c r="G44" s="9">
        <v>9.6004762751736799</v>
      </c>
      <c r="H44" s="10">
        <v>0.64122081773754802</v>
      </c>
    </row>
    <row r="45" spans="2:8" ht="15" customHeight="1" x14ac:dyDescent="0.2">
      <c r="B45" s="5" t="s">
        <v>249</v>
      </c>
      <c r="C45" s="6">
        <v>126</v>
      </c>
      <c r="D45" s="7">
        <v>0.38669386875164602</v>
      </c>
      <c r="E45" s="7">
        <v>6.7662518574612807E-2</v>
      </c>
      <c r="F45" s="8">
        <v>0.31903135017703299</v>
      </c>
      <c r="G45" s="9">
        <v>98.087673610177006</v>
      </c>
      <c r="H45" s="10">
        <v>31.2930429475789</v>
      </c>
    </row>
    <row r="46" spans="2:8" ht="15" customHeight="1" x14ac:dyDescent="0.2">
      <c r="B46" s="5" t="s">
        <v>250</v>
      </c>
      <c r="C46" s="6">
        <v>125</v>
      </c>
      <c r="D46" s="7">
        <v>0.21225099366391301</v>
      </c>
      <c r="E46" s="7">
        <v>7.8271708182033398E-2</v>
      </c>
      <c r="F46" s="8">
        <v>0.13397928548187901</v>
      </c>
      <c r="G46" s="9">
        <v>32.8267173855007</v>
      </c>
      <c r="H46" s="10">
        <v>4.39810014002496</v>
      </c>
    </row>
    <row r="47" spans="2:8" ht="15" customHeight="1" x14ac:dyDescent="0.2">
      <c r="B47" s="5" t="s">
        <v>251</v>
      </c>
      <c r="C47" s="6">
        <v>46</v>
      </c>
      <c r="D47" s="7">
        <v>0.131028055462449</v>
      </c>
      <c r="E47" s="7">
        <v>8.8933562121903703E-2</v>
      </c>
      <c r="F47" s="8">
        <v>4.2094493340545602E-2</v>
      </c>
      <c r="G47" s="9">
        <v>122.981541854821</v>
      </c>
      <c r="H47" s="10">
        <v>5.1768456946177901</v>
      </c>
    </row>
    <row r="48" spans="2:8" ht="15" customHeight="1" x14ac:dyDescent="0.2">
      <c r="B48" s="5" t="s">
        <v>252</v>
      </c>
      <c r="C48" s="6">
        <v>32</v>
      </c>
      <c r="D48" s="7">
        <v>0.102225342319942</v>
      </c>
      <c r="E48" s="7">
        <v>9.7849395152769303E-2</v>
      </c>
      <c r="F48" s="13">
        <v>4.3759471671729801E-3</v>
      </c>
      <c r="G48" s="9">
        <v>33.977395479682897</v>
      </c>
      <c r="H48" s="10">
        <v>0.148683287497234</v>
      </c>
    </row>
    <row r="49" spans="2:8" ht="15" customHeight="1" x14ac:dyDescent="0.2">
      <c r="B49" s="5" t="s">
        <v>253</v>
      </c>
      <c r="C49" s="6">
        <v>89</v>
      </c>
      <c r="D49" s="7">
        <v>0.103669112141105</v>
      </c>
      <c r="E49" s="7">
        <v>8.0335740375627296E-2</v>
      </c>
      <c r="F49" s="13">
        <v>2.3333371765477801E-2</v>
      </c>
      <c r="G49" s="9">
        <v>143.21639997832901</v>
      </c>
      <c r="H49" s="10">
        <v>3.3417215036077201</v>
      </c>
    </row>
    <row r="50" spans="2:8" ht="15" customHeight="1" x14ac:dyDescent="0.2">
      <c r="B50" s="5" t="s">
        <v>254</v>
      </c>
      <c r="C50" s="6">
        <v>139</v>
      </c>
      <c r="D50" s="7">
        <v>0.37247357663085801</v>
      </c>
      <c r="E50" s="7">
        <v>7.7887542700749005E-2</v>
      </c>
      <c r="F50" s="8">
        <v>0.29458603393010901</v>
      </c>
      <c r="G50" s="9">
        <v>81.519999474969595</v>
      </c>
      <c r="H50" s="10">
        <v>24.014653331315799</v>
      </c>
    </row>
    <row r="51" spans="2:8" ht="15" customHeight="1" x14ac:dyDescent="0.2">
      <c r="B51" s="5" t="s">
        <v>255</v>
      </c>
      <c r="C51" s="6">
        <v>71</v>
      </c>
      <c r="D51" s="7">
        <v>0.47152620256274502</v>
      </c>
      <c r="E51" s="7">
        <v>6.9608164109373205E-2</v>
      </c>
      <c r="F51" s="8">
        <v>0.40191803845337198</v>
      </c>
      <c r="G51" s="9">
        <v>47.302680085890998</v>
      </c>
      <c r="H51" s="10">
        <v>19.0118003937087</v>
      </c>
    </row>
    <row r="52" spans="2:8" ht="15" customHeight="1" x14ac:dyDescent="0.2">
      <c r="B52" s="5" t="s">
        <v>256</v>
      </c>
      <c r="C52" s="6">
        <v>26</v>
      </c>
      <c r="D52" s="7">
        <v>6.0567512752150297E-2</v>
      </c>
      <c r="E52" s="7">
        <v>6.3837851810218699E-2</v>
      </c>
      <c r="F52" s="11">
        <v>-3.2703390580683701E-3</v>
      </c>
      <c r="G52" s="9">
        <v>276.221618501649</v>
      </c>
      <c r="H52" s="12">
        <v>-0.90333834766880405</v>
      </c>
    </row>
    <row r="53" spans="2:8" ht="15" customHeight="1" x14ac:dyDescent="0.2">
      <c r="B53" s="5" t="s">
        <v>257</v>
      </c>
      <c r="C53" s="6">
        <v>27</v>
      </c>
      <c r="D53" s="7">
        <v>6.1056490754857001E-2</v>
      </c>
      <c r="E53" s="7">
        <v>6.9466199536386497E-2</v>
      </c>
      <c r="F53" s="11">
        <v>-8.4097087815294992E-3</v>
      </c>
      <c r="G53" s="9">
        <v>264.95102354680898</v>
      </c>
      <c r="H53" s="12">
        <v>-2.22816094939683</v>
      </c>
    </row>
    <row r="54" spans="2:8" ht="15" customHeight="1" x14ac:dyDescent="0.2">
      <c r="B54" s="5" t="s">
        <v>258</v>
      </c>
      <c r="C54" s="6">
        <v>53</v>
      </c>
      <c r="D54" s="7">
        <v>0.118630531813555</v>
      </c>
      <c r="E54" s="7">
        <v>6.1315000511190501E-2</v>
      </c>
      <c r="F54" s="8">
        <v>5.7315531302364303E-2</v>
      </c>
      <c r="G54" s="9">
        <v>169.81292458301601</v>
      </c>
      <c r="H54" s="10">
        <v>9.73291799448387</v>
      </c>
    </row>
    <row r="55" spans="2:8" ht="15" customHeight="1" x14ac:dyDescent="0.2">
      <c r="B55" s="5" t="s">
        <v>165</v>
      </c>
      <c r="C55" s="6">
        <v>330</v>
      </c>
      <c r="D55" s="7">
        <v>0.21663399875877401</v>
      </c>
      <c r="E55" s="7">
        <v>8.2037769031074195E-2</v>
      </c>
      <c r="F55" s="8">
        <v>0.1345962297277</v>
      </c>
      <c r="G55" s="9">
        <v>97.343216761185005</v>
      </c>
      <c r="H55" s="10">
        <v>13.1020299656217</v>
      </c>
    </row>
    <row r="56" spans="2:8" ht="15" customHeight="1" x14ac:dyDescent="0.2">
      <c r="B56" s="5" t="s">
        <v>259</v>
      </c>
      <c r="C56" s="6">
        <v>65</v>
      </c>
      <c r="D56" s="7">
        <v>2.1459372203863999E-2</v>
      </c>
      <c r="E56" s="7">
        <v>5.8861093623742602E-2</v>
      </c>
      <c r="F56" s="11">
        <v>-3.7401721419878603E-2</v>
      </c>
      <c r="G56" s="9">
        <v>133.95518284706699</v>
      </c>
      <c r="H56" s="12">
        <v>-5.0101544315949003</v>
      </c>
    </row>
    <row r="57" spans="2:8" ht="15" customHeight="1" x14ac:dyDescent="0.2">
      <c r="B57" s="5" t="s">
        <v>32</v>
      </c>
      <c r="C57" s="6">
        <v>141</v>
      </c>
      <c r="D57" s="7">
        <v>0.28023746194126098</v>
      </c>
      <c r="E57" s="7">
        <v>7.6777769679421806E-2</v>
      </c>
      <c r="F57" s="8">
        <v>0.20345969226183899</v>
      </c>
      <c r="G57" s="9">
        <v>54.286799592038697</v>
      </c>
      <c r="H57" s="10">
        <v>11.0451755388763</v>
      </c>
    </row>
    <row r="58" spans="2:8" ht="15" customHeight="1" x14ac:dyDescent="0.2">
      <c r="B58" s="5" t="s">
        <v>260</v>
      </c>
      <c r="C58" s="6">
        <v>134</v>
      </c>
      <c r="D58" s="7">
        <v>0.15120941930755</v>
      </c>
      <c r="E58" s="7">
        <v>8.5511840358150806E-2</v>
      </c>
      <c r="F58" s="8">
        <v>6.5697578949399094E-2</v>
      </c>
      <c r="G58" s="9">
        <v>58.063884946154197</v>
      </c>
      <c r="H58" s="10">
        <v>3.8146566653587901</v>
      </c>
    </row>
    <row r="59" spans="2:8" ht="15" customHeight="1" x14ac:dyDescent="0.2">
      <c r="B59" s="5" t="s">
        <v>261</v>
      </c>
      <c r="C59" s="6">
        <v>30</v>
      </c>
      <c r="D59" s="7">
        <v>0.24243630136578101</v>
      </c>
      <c r="E59" s="7">
        <v>7.3664402974752796E-2</v>
      </c>
      <c r="F59" s="8">
        <v>0.16877189839102799</v>
      </c>
      <c r="G59" s="9">
        <v>8.5020744442247107</v>
      </c>
      <c r="H59" s="10">
        <v>1.43491124421365</v>
      </c>
    </row>
    <row r="60" spans="2:8" ht="15" customHeight="1" x14ac:dyDescent="0.2">
      <c r="B60" s="5" t="s">
        <v>262</v>
      </c>
      <c r="C60" s="6">
        <v>8</v>
      </c>
      <c r="D60" s="7">
        <v>0.189932591406932</v>
      </c>
      <c r="E60" s="7">
        <v>7.7117476476709607E-2</v>
      </c>
      <c r="F60" s="8">
        <v>0.112815114930223</v>
      </c>
      <c r="G60" s="9">
        <v>369.176916103118</v>
      </c>
      <c r="H60" s="10">
        <v>41.648736219758398</v>
      </c>
    </row>
    <row r="61" spans="2:8" ht="15" customHeight="1" x14ac:dyDescent="0.2">
      <c r="B61" s="5" t="s">
        <v>263</v>
      </c>
      <c r="C61" s="6">
        <v>411</v>
      </c>
      <c r="D61" s="7">
        <v>-7.2726677689939997E-2</v>
      </c>
      <c r="E61" s="7">
        <v>7.6288698469198099E-2</v>
      </c>
      <c r="F61" s="11">
        <v>-0.14901537615913801</v>
      </c>
      <c r="G61" s="9">
        <v>1253.16773685678</v>
      </c>
      <c r="H61" s="12">
        <v>-186.74126169820801</v>
      </c>
    </row>
    <row r="62" spans="2:8" ht="15" customHeight="1" x14ac:dyDescent="0.2">
      <c r="B62" s="5" t="s">
        <v>264</v>
      </c>
      <c r="C62" s="6">
        <v>80</v>
      </c>
      <c r="D62" s="7">
        <v>0.107840956439713</v>
      </c>
      <c r="E62" s="7">
        <v>6.1755578073619997E-2</v>
      </c>
      <c r="F62" s="8">
        <v>4.6085378366092597E-2</v>
      </c>
      <c r="G62" s="9">
        <v>276.222523671602</v>
      </c>
      <c r="H62" s="10">
        <v>12.729819516642801</v>
      </c>
    </row>
    <row r="63" spans="2:8" ht="15" customHeight="1" x14ac:dyDescent="0.2">
      <c r="B63" s="5" t="s">
        <v>265</v>
      </c>
      <c r="C63" s="6">
        <v>163</v>
      </c>
      <c r="D63" s="7">
        <v>0.196354562500028</v>
      </c>
      <c r="E63" s="7">
        <v>9.0056017284558601E-2</v>
      </c>
      <c r="F63" s="8">
        <v>0.10629854521547</v>
      </c>
      <c r="G63" s="9">
        <v>215.749465551436</v>
      </c>
      <c r="H63" s="10">
        <v>22.933854319132799</v>
      </c>
    </row>
    <row r="64" spans="2:8" ht="15" customHeight="1" x14ac:dyDescent="0.2">
      <c r="B64" s="5" t="s">
        <v>28</v>
      </c>
      <c r="C64" s="6">
        <v>24</v>
      </c>
      <c r="D64" s="7">
        <v>0.18143902384953201</v>
      </c>
      <c r="E64" s="7">
        <v>6.5177804366591402E-2</v>
      </c>
      <c r="F64" s="8">
        <v>0.11626121948294101</v>
      </c>
      <c r="G64" s="9">
        <v>37.552789461288903</v>
      </c>
      <c r="H64" s="10">
        <v>4.3659330977555699</v>
      </c>
    </row>
    <row r="65" spans="2:8" ht="15" customHeight="1" x14ac:dyDescent="0.2">
      <c r="B65" s="5" t="s">
        <v>266</v>
      </c>
      <c r="C65" s="6">
        <v>21</v>
      </c>
      <c r="D65" s="7">
        <v>0.13249279582727799</v>
      </c>
      <c r="E65" s="7">
        <v>7.9765937732172304E-2</v>
      </c>
      <c r="F65" s="8">
        <v>5.2726858095105703E-2</v>
      </c>
      <c r="G65" s="9">
        <v>22.5332556767417</v>
      </c>
      <c r="H65" s="10">
        <v>1.18810777448829</v>
      </c>
    </row>
    <row r="66" spans="2:8" ht="15" customHeight="1" x14ac:dyDescent="0.2">
      <c r="B66" s="5" t="s">
        <v>267</v>
      </c>
      <c r="C66" s="6">
        <v>138</v>
      </c>
      <c r="D66" s="7">
        <v>0.28424715484523699</v>
      </c>
      <c r="E66" s="7">
        <v>8.33429209783519E-2</v>
      </c>
      <c r="F66" s="8">
        <v>0.200904233866885</v>
      </c>
      <c r="G66" s="9">
        <v>229.696092775349</v>
      </c>
      <c r="H66" s="10">
        <v>46.146917541248399</v>
      </c>
    </row>
    <row r="67" spans="2:8" ht="15" customHeight="1" x14ac:dyDescent="0.2">
      <c r="B67" s="5" t="s">
        <v>268</v>
      </c>
      <c r="C67" s="6">
        <v>106</v>
      </c>
      <c r="D67" s="7">
        <v>7.4418636879698796E-2</v>
      </c>
      <c r="E67" s="7">
        <v>5.2265412334047003E-2</v>
      </c>
      <c r="F67" s="13">
        <v>2.2153224545651801E-2</v>
      </c>
      <c r="G67" s="9">
        <v>578.11939936133399</v>
      </c>
      <c r="H67" s="10">
        <v>12.807208868249001</v>
      </c>
    </row>
    <row r="68" spans="2:8" ht="15" customHeight="1" x14ac:dyDescent="0.2">
      <c r="B68" s="5" t="s">
        <v>269</v>
      </c>
      <c r="C68" s="6">
        <v>166</v>
      </c>
      <c r="D68" s="7">
        <v>5.0244001317613897E-2</v>
      </c>
      <c r="E68" s="7">
        <v>8.9719921889032397E-2</v>
      </c>
      <c r="F68" s="11">
        <v>-3.9475920571418403E-2</v>
      </c>
      <c r="G68" s="9">
        <v>30.1485149522928</v>
      </c>
      <c r="H68" s="12">
        <v>-1.1901403816029299</v>
      </c>
    </row>
    <row r="69" spans="2:8" ht="15" customHeight="1" x14ac:dyDescent="0.2">
      <c r="B69" s="5" t="s">
        <v>270</v>
      </c>
      <c r="C69" s="6">
        <v>52</v>
      </c>
      <c r="D69" s="7">
        <v>0.26059880137650199</v>
      </c>
      <c r="E69" s="7">
        <v>7.4583012644362401E-2</v>
      </c>
      <c r="F69" s="8">
        <v>0.18601578873214</v>
      </c>
      <c r="G69" s="9">
        <v>21.379871105417902</v>
      </c>
      <c r="H69" s="10">
        <v>3.9769935866658002</v>
      </c>
    </row>
    <row r="70" spans="2:8" ht="15" customHeight="1" x14ac:dyDescent="0.2">
      <c r="B70" s="5" t="s">
        <v>271</v>
      </c>
      <c r="C70" s="6">
        <v>46</v>
      </c>
      <c r="D70" s="7">
        <v>8.1946815201760701E-5</v>
      </c>
      <c r="E70" s="7">
        <v>4.8049132900956602E-2</v>
      </c>
      <c r="F70" s="11">
        <v>-4.7967186085754801E-2</v>
      </c>
      <c r="G70" s="9">
        <v>441.80132569368402</v>
      </c>
      <c r="H70" s="12">
        <v>-21.191966402482102</v>
      </c>
    </row>
    <row r="71" spans="2:8" ht="15" customHeight="1" x14ac:dyDescent="0.2">
      <c r="B71" s="5" t="s">
        <v>272</v>
      </c>
      <c r="C71" s="6">
        <v>10</v>
      </c>
      <c r="D71" s="7">
        <v>0.161313735658867</v>
      </c>
      <c r="E71" s="7">
        <v>7.5863556769284607E-2</v>
      </c>
      <c r="F71" s="8">
        <v>8.5450178889582895E-2</v>
      </c>
      <c r="G71" s="9">
        <v>74.410541065742294</v>
      </c>
      <c r="H71" s="10">
        <v>6.3583940453383301</v>
      </c>
    </row>
    <row r="72" spans="2:8" ht="15" customHeight="1" x14ac:dyDescent="0.2">
      <c r="B72" s="5" t="s">
        <v>273</v>
      </c>
      <c r="C72" s="6">
        <v>22</v>
      </c>
      <c r="D72" s="7">
        <v>1.4377726832189399E-2</v>
      </c>
      <c r="E72" s="7">
        <v>7.5652243515775694E-2</v>
      </c>
      <c r="F72" s="11">
        <v>-6.12745166835863E-2</v>
      </c>
      <c r="G72" s="9">
        <v>4.2395786461879004</v>
      </c>
      <c r="H72" s="12">
        <v>-0.25977813248721698</v>
      </c>
    </row>
    <row r="73" spans="2:8" ht="15" customHeight="1" x14ac:dyDescent="0.2">
      <c r="B73" s="5" t="s">
        <v>274</v>
      </c>
      <c r="C73" s="6">
        <v>11</v>
      </c>
      <c r="D73" s="7">
        <v>1.33284461292253E-2</v>
      </c>
      <c r="E73" s="7">
        <v>6.3321193645076004E-2</v>
      </c>
      <c r="F73" s="11">
        <v>-4.9992747515850797E-2</v>
      </c>
      <c r="G73" s="9">
        <v>2.9356902343359299</v>
      </c>
      <c r="H73" s="12">
        <v>-0.14676322066990499</v>
      </c>
    </row>
    <row r="74" spans="2:8" ht="15" customHeight="1" x14ac:dyDescent="0.2">
      <c r="B74" s="5" t="s">
        <v>275</v>
      </c>
      <c r="C74" s="6">
        <v>47</v>
      </c>
      <c r="D74" s="7">
        <v>8.5548374167569302E-2</v>
      </c>
      <c r="E74" s="7">
        <v>8.6983991640418798E-2</v>
      </c>
      <c r="F74" s="11">
        <v>-1.4356174728494299E-3</v>
      </c>
      <c r="G74" s="9">
        <v>18.9092252823744</v>
      </c>
      <c r="H74" s="12">
        <v>-2.7146414213422801E-2</v>
      </c>
    </row>
    <row r="75" spans="2:8" ht="15" customHeight="1" x14ac:dyDescent="0.2">
      <c r="B75" s="5" t="s">
        <v>276</v>
      </c>
      <c r="C75" s="6">
        <v>70</v>
      </c>
      <c r="D75" s="7">
        <v>0.204672088403835</v>
      </c>
      <c r="E75" s="7">
        <v>8.7501208969863006E-2</v>
      </c>
      <c r="F75" s="8">
        <v>0.117170879433972</v>
      </c>
      <c r="G75" s="9">
        <v>20.5387264797664</v>
      </c>
      <c r="H75" s="10">
        <v>2.4065406440880199</v>
      </c>
    </row>
    <row r="76" spans="2:8" ht="15" customHeight="1" x14ac:dyDescent="0.2">
      <c r="B76" s="5" t="s">
        <v>277</v>
      </c>
      <c r="C76" s="6">
        <v>3</v>
      </c>
      <c r="D76" s="7">
        <v>6.6578319228960195E-2</v>
      </c>
      <c r="E76" s="7">
        <v>5.20053882026957E-2</v>
      </c>
      <c r="F76" s="13">
        <v>1.45729310262645E-2</v>
      </c>
      <c r="G76" s="9">
        <v>15.99425406892</v>
      </c>
      <c r="H76" s="10">
        <v>0.23308316136292201</v>
      </c>
    </row>
    <row r="77" spans="2:8" ht="15" customHeight="1" x14ac:dyDescent="0.2">
      <c r="B77" s="5" t="s">
        <v>278</v>
      </c>
      <c r="C77" s="6">
        <v>84</v>
      </c>
      <c r="D77" s="7">
        <v>0.16512096203299401</v>
      </c>
      <c r="E77" s="7">
        <v>6.6634798351477106E-2</v>
      </c>
      <c r="F77" s="8">
        <v>9.8486163681517094E-2</v>
      </c>
      <c r="G77" s="9">
        <v>88.539844462968503</v>
      </c>
      <c r="H77" s="10">
        <v>8.7199496141159791</v>
      </c>
    </row>
    <row r="78" spans="2:8" ht="15" customHeight="1" x14ac:dyDescent="0.2">
      <c r="B78" s="5" t="s">
        <v>279</v>
      </c>
      <c r="C78" s="6">
        <v>30</v>
      </c>
      <c r="D78" s="7">
        <v>0.127832862927518</v>
      </c>
      <c r="E78" s="7">
        <v>7.21767867530511E-2</v>
      </c>
      <c r="F78" s="8">
        <v>5.5656076174467099E-2</v>
      </c>
      <c r="G78" s="9">
        <v>42.1764092619363</v>
      </c>
      <c r="H78" s="10">
        <v>2.34737344664783</v>
      </c>
    </row>
    <row r="79" spans="2:8" ht="15" customHeight="1" x14ac:dyDescent="0.2">
      <c r="B79" s="5" t="s">
        <v>280</v>
      </c>
      <c r="C79" s="6">
        <v>7</v>
      </c>
      <c r="D79" s="7">
        <v>0.16372391783472201</v>
      </c>
      <c r="E79" s="7">
        <v>7.7168358176730997E-2</v>
      </c>
      <c r="F79" s="8">
        <v>8.6555559657990402E-2</v>
      </c>
      <c r="G79" s="9">
        <v>59.595995746165897</v>
      </c>
      <c r="H79" s="10">
        <v>5.1583647651846096</v>
      </c>
    </row>
    <row r="80" spans="2:8" ht="15" customHeight="1" x14ac:dyDescent="0.2">
      <c r="B80" s="5" t="s">
        <v>281</v>
      </c>
      <c r="C80" s="6">
        <v>87</v>
      </c>
      <c r="D80" s="7">
        <v>0.15516736108951601</v>
      </c>
      <c r="E80" s="7">
        <v>7.0021156146818697E-2</v>
      </c>
      <c r="F80" s="8">
        <v>8.5146204942697701E-2</v>
      </c>
      <c r="G80" s="9">
        <v>52.260174242502998</v>
      </c>
      <c r="H80" s="10">
        <v>4.4497555063932497</v>
      </c>
    </row>
    <row r="81" spans="2:8" ht="15" customHeight="1" x14ac:dyDescent="0.2">
      <c r="B81" s="5" t="s">
        <v>282</v>
      </c>
      <c r="C81" s="6">
        <v>21</v>
      </c>
      <c r="D81" s="7">
        <v>0.13226390342291</v>
      </c>
      <c r="E81" s="7">
        <v>6.8436274458291702E-2</v>
      </c>
      <c r="F81" s="8">
        <v>6.3827628964617703E-2</v>
      </c>
      <c r="G81" s="9">
        <v>237.43756262386901</v>
      </c>
      <c r="H81" s="10">
        <v>15.155076649419501</v>
      </c>
    </row>
    <row r="82" spans="2:8" ht="15" customHeight="1" x14ac:dyDescent="0.2">
      <c r="B82" s="5" t="s">
        <v>283</v>
      </c>
      <c r="C82" s="6">
        <v>21</v>
      </c>
      <c r="D82" s="7">
        <v>7.0710986783810006E-2</v>
      </c>
      <c r="E82" s="7">
        <v>5.9428779765358999E-2</v>
      </c>
      <c r="F82" s="13">
        <v>1.1282207018451E-2</v>
      </c>
      <c r="G82" s="9">
        <v>53.099749405969099</v>
      </c>
      <c r="H82" s="10">
        <v>0.59908236542601301</v>
      </c>
    </row>
    <row r="83" spans="2:8" ht="15" customHeight="1" x14ac:dyDescent="0.2">
      <c r="B83" s="5" t="s">
        <v>284</v>
      </c>
      <c r="C83" s="6">
        <v>47</v>
      </c>
      <c r="D83" s="7">
        <v>0.33244211762245801</v>
      </c>
      <c r="E83" s="7">
        <v>8.1037108296791699E-2</v>
      </c>
      <c r="F83" s="8">
        <v>0.25140500932566601</v>
      </c>
      <c r="G83" s="9">
        <v>10.805758148520299</v>
      </c>
      <c r="H83" s="10">
        <v>2.7166217280996499</v>
      </c>
    </row>
    <row r="84" spans="2:8" ht="15" customHeight="1" x14ac:dyDescent="0.2">
      <c r="B84" s="5" t="s">
        <v>285</v>
      </c>
      <c r="C84" s="6">
        <v>137</v>
      </c>
      <c r="D84" s="7">
        <v>0.13401698377629301</v>
      </c>
      <c r="E84" s="7">
        <v>7.1286035040498602E-2</v>
      </c>
      <c r="F84" s="8">
        <v>6.2730948735794004E-2</v>
      </c>
      <c r="G84" s="9">
        <v>228.26286502228299</v>
      </c>
      <c r="H84" s="10">
        <v>14.3191460839983</v>
      </c>
    </row>
    <row r="85" spans="2:8" ht="15" customHeight="1" x14ac:dyDescent="0.2">
      <c r="B85" s="5" t="s">
        <v>170</v>
      </c>
      <c r="C85" s="6">
        <v>4</v>
      </c>
      <c r="D85" s="7">
        <v>0.237985329465395</v>
      </c>
      <c r="E85" s="7">
        <v>7.5935906326337094E-2</v>
      </c>
      <c r="F85" s="8">
        <v>0.16204942313905801</v>
      </c>
      <c r="G85" s="9">
        <v>6.4444904821113598</v>
      </c>
      <c r="H85" s="10">
        <v>1.0443259650512899</v>
      </c>
    </row>
    <row r="86" spans="2:8" ht="15" customHeight="1" x14ac:dyDescent="0.2">
      <c r="B86" s="5" t="s">
        <v>146</v>
      </c>
      <c r="C86" s="6">
        <v>104</v>
      </c>
      <c r="D86" s="7">
        <v>0.18347088165325301</v>
      </c>
      <c r="E86" s="7">
        <v>8.6148424288746403E-2</v>
      </c>
      <c r="F86" s="8">
        <v>9.7322457364506496E-2</v>
      </c>
      <c r="G86" s="9">
        <v>114.820709074859</v>
      </c>
      <c r="H86" s="10">
        <v>11.174633563500301</v>
      </c>
    </row>
    <row r="87" spans="2:8" ht="15" customHeight="1" x14ac:dyDescent="0.2">
      <c r="B87" s="5" t="s">
        <v>286</v>
      </c>
      <c r="C87" s="6">
        <v>51</v>
      </c>
      <c r="D87" s="7">
        <v>7.7937357793291903E-2</v>
      </c>
      <c r="E87" s="7">
        <v>8.9276170442043903E-2</v>
      </c>
      <c r="F87" s="11">
        <v>-1.1338812648752E-2</v>
      </c>
      <c r="G87" s="9">
        <v>24.313176997935901</v>
      </c>
      <c r="H87" s="12">
        <v>-0.27568255887554199</v>
      </c>
    </row>
    <row r="88" spans="2:8" ht="15" customHeight="1" x14ac:dyDescent="0.2">
      <c r="B88" s="5" t="s">
        <v>287</v>
      </c>
      <c r="C88" s="6">
        <v>14</v>
      </c>
      <c r="D88" s="7">
        <v>6.63894846543433E-2</v>
      </c>
      <c r="E88" s="7">
        <v>9.0076094373812296E-2</v>
      </c>
      <c r="F88" s="11">
        <v>-2.3686609719468999E-2</v>
      </c>
      <c r="G88" s="9">
        <v>8.6799508460291097</v>
      </c>
      <c r="H88" s="12">
        <v>-0.20559860807406599</v>
      </c>
    </row>
    <row r="89" spans="2:8" ht="15" customHeight="1" x14ac:dyDescent="0.2">
      <c r="B89" s="5" t="s">
        <v>288</v>
      </c>
      <c r="C89" s="6">
        <v>14</v>
      </c>
      <c r="D89" s="7">
        <v>0.25112009304226401</v>
      </c>
      <c r="E89" s="7">
        <v>6.9620188345068904E-2</v>
      </c>
      <c r="F89" s="8">
        <v>0.18149990469719501</v>
      </c>
      <c r="G89" s="9">
        <v>14.4628260269044</v>
      </c>
      <c r="H89" s="10">
        <v>2.62500154553527</v>
      </c>
    </row>
    <row r="90" spans="2:8" ht="15" customHeight="1" x14ac:dyDescent="0.2">
      <c r="B90" s="5" t="s">
        <v>14</v>
      </c>
      <c r="C90" s="6">
        <v>37</v>
      </c>
      <c r="D90" s="7">
        <v>7.98850389732393E-2</v>
      </c>
      <c r="E90" s="7">
        <v>7.6597728786741703E-2</v>
      </c>
      <c r="F90" s="13">
        <v>3.2873101864976302E-3</v>
      </c>
      <c r="G90" s="9">
        <v>44.840852518943798</v>
      </c>
      <c r="H90" s="10">
        <v>0.14740579125676201</v>
      </c>
    </row>
    <row r="91" spans="2:8" ht="15" customHeight="1" x14ac:dyDescent="0.2">
      <c r="B91" s="5" t="s">
        <v>289</v>
      </c>
      <c r="C91" s="6">
        <v>28</v>
      </c>
      <c r="D91" s="7">
        <v>-5.97820447258934E-3</v>
      </c>
      <c r="E91" s="7">
        <v>5.8793575495040197E-2</v>
      </c>
      <c r="F91" s="11">
        <v>-6.4771779967629506E-2</v>
      </c>
      <c r="G91" s="9">
        <v>115.844238779393</v>
      </c>
      <c r="H91" s="12">
        <v>-7.5034375447363599</v>
      </c>
    </row>
    <row r="92" spans="2:8" ht="15" customHeight="1" x14ac:dyDescent="0.2">
      <c r="B92" s="5" t="s">
        <v>150</v>
      </c>
      <c r="C92" s="6">
        <v>131</v>
      </c>
      <c r="D92" s="7">
        <v>0.23433732730964099</v>
      </c>
      <c r="E92" s="7">
        <v>8.5498623709759303E-2</v>
      </c>
      <c r="F92" s="8">
        <v>0.14883870359988199</v>
      </c>
      <c r="G92" s="9">
        <v>96.751262831703599</v>
      </c>
      <c r="H92" s="10">
        <v>14.400332531522199</v>
      </c>
    </row>
    <row r="93" spans="2:8" ht="15" customHeight="1" x14ac:dyDescent="0.2">
      <c r="B93" s="5" t="s">
        <v>290</v>
      </c>
      <c r="C93" s="6">
        <v>82</v>
      </c>
      <c r="D93" s="7">
        <v>0.14482596674686599</v>
      </c>
      <c r="E93" s="7">
        <v>6.8231779147918906E-2</v>
      </c>
      <c r="F93" s="8">
        <v>7.6594187598946803E-2</v>
      </c>
      <c r="G93" s="9">
        <v>233.94871263153499</v>
      </c>
      <c r="H93" s="10">
        <v>17.919111583831899</v>
      </c>
    </row>
    <row r="94" spans="2:8" ht="15" customHeight="1" x14ac:dyDescent="0.2">
      <c r="B94" s="5" t="s">
        <v>291</v>
      </c>
      <c r="C94" s="6">
        <v>223</v>
      </c>
      <c r="D94" s="7">
        <v>0</v>
      </c>
      <c r="E94" s="7">
        <v>4.11561582343902E-2</v>
      </c>
      <c r="F94" s="11">
        <v>-4.11561582343902E-2</v>
      </c>
      <c r="G94" s="9">
        <v>5210.36657077982</v>
      </c>
      <c r="H94" s="12">
        <v>-214.43867104619099</v>
      </c>
    </row>
    <row r="95" spans="2:8" ht="15" customHeight="1" x14ac:dyDescent="0.2">
      <c r="B95" s="5" t="s">
        <v>292</v>
      </c>
      <c r="C95" s="6">
        <v>12</v>
      </c>
      <c r="D95" s="7">
        <v>1.0973373412040099</v>
      </c>
      <c r="E95" s="7">
        <v>7.0716594767308502E-2</v>
      </c>
      <c r="F95" s="8">
        <v>1.0266207464367001</v>
      </c>
      <c r="G95" s="9">
        <v>21.3354799784973</v>
      </c>
      <c r="H95" s="10">
        <v>21.9034463811102</v>
      </c>
    </row>
    <row r="96" spans="2:8" ht="15" customHeight="1" x14ac:dyDescent="0.2">
      <c r="B96" s="5" t="s">
        <v>293</v>
      </c>
      <c r="C96" s="6">
        <v>22</v>
      </c>
      <c r="D96" s="7">
        <v>0.13832100889011201</v>
      </c>
      <c r="E96" s="7">
        <v>7.3660378727284606E-2</v>
      </c>
      <c r="F96" s="8">
        <v>6.4660630162826999E-2</v>
      </c>
      <c r="G96" s="9">
        <v>44.808869735409999</v>
      </c>
      <c r="H96" s="10">
        <v>2.89736975397564</v>
      </c>
    </row>
    <row r="97" spans="2:8" ht="15" customHeight="1" x14ac:dyDescent="0.2">
      <c r="B97" s="5" t="s">
        <v>294</v>
      </c>
      <c r="C97" s="6">
        <v>28</v>
      </c>
      <c r="D97" s="7">
        <v>0.113596604645888</v>
      </c>
      <c r="E97" s="7">
        <v>6.7273607930609297E-2</v>
      </c>
      <c r="F97" s="8">
        <v>4.6322996715279098E-2</v>
      </c>
      <c r="G97" s="9">
        <v>47.090401100958204</v>
      </c>
      <c r="H97" s="10">
        <v>2.1813684955208599</v>
      </c>
    </row>
    <row r="98" spans="2:8" ht="15" customHeight="1" x14ac:dyDescent="0.2">
      <c r="B98" s="5" t="s">
        <v>295</v>
      </c>
      <c r="C98" s="6">
        <v>20</v>
      </c>
      <c r="D98" s="7">
        <v>6.9332364139166699E-2</v>
      </c>
      <c r="E98" s="7">
        <v>4.6060693192900001E-2</v>
      </c>
      <c r="F98" s="13">
        <v>2.3271670946266702E-2</v>
      </c>
      <c r="G98" s="9">
        <v>227.70827171703999</v>
      </c>
      <c r="H98" s="10">
        <v>5.2991519711420496</v>
      </c>
    </row>
    <row r="99" spans="2:8" ht="15" customHeight="1" x14ac:dyDescent="0.2">
      <c r="B99" s="5" t="s">
        <v>296</v>
      </c>
      <c r="C99" s="6">
        <v>20</v>
      </c>
      <c r="D99" s="7">
        <v>8.5410828901033506E-2</v>
      </c>
      <c r="E99" s="7">
        <v>5.8718015810396797E-2</v>
      </c>
      <c r="F99" s="13">
        <v>2.6692813090636699E-2</v>
      </c>
      <c r="G99" s="9">
        <v>15.4347894083173</v>
      </c>
      <c r="H99" s="10">
        <v>0.41199794876955398</v>
      </c>
    </row>
    <row r="100" spans="2:8" ht="15" customHeight="1" x14ac:dyDescent="0.2">
      <c r="B100" s="14" t="s">
        <v>297</v>
      </c>
      <c r="C100" s="15">
        <v>7766</v>
      </c>
      <c r="D100" s="16">
        <v>6.5234661707230204E-2</v>
      </c>
      <c r="E100" s="16">
        <v>6.9410035777636103E-2</v>
      </c>
      <c r="F100" s="17">
        <v>-4.1753740704058599E-3</v>
      </c>
      <c r="G100" s="18">
        <v>18678.098033044</v>
      </c>
      <c r="H100" s="19">
        <v>-77.988046211670706</v>
      </c>
    </row>
  </sheetData>
  <mergeCells count="2">
    <mergeCell ref="B1:H1"/>
    <mergeCell ref="B2:H2"/>
  </mergeCells>
  <pageMargins left="0.75" right="0.75" top="1" bottom="1" header="0.511811023622047" footer="0.511811023622047"/>
  <pageSetup paperSize="9" orientation="portrait" horizontalDpi="300" verticalDpi="30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H100"/>
  <sheetViews>
    <sheetView workbookViewId="0"/>
  </sheetViews>
  <sheetFormatPr baseColWidth="10" defaultColWidth="8.83203125" defaultRowHeight="15" x14ac:dyDescent="0.2"/>
  <cols>
    <col min="2" max="2" width="35" customWidth="1"/>
    <col min="3" max="8" width="14" customWidth="1"/>
  </cols>
  <sheetData>
    <row r="1" spans="2:8" ht="22" customHeight="1" x14ac:dyDescent="0.2">
      <c r="B1" s="71" t="s">
        <v>298</v>
      </c>
    </row>
    <row r="2" spans="2:8" ht="20" customHeight="1" x14ac:dyDescent="0.2">
      <c r="B2" s="72" t="s">
        <v>299</v>
      </c>
    </row>
    <row r="3" spans="2:8" ht="20" customHeight="1" x14ac:dyDescent="0.2">
      <c r="B3" s="124" t="s">
        <v>300</v>
      </c>
    </row>
    <row r="4" spans="2:8" ht="20" customHeight="1" x14ac:dyDescent="0.2">
      <c r="B4" s="79" t="s">
        <v>180</v>
      </c>
      <c r="C4" s="79" t="s">
        <v>185</v>
      </c>
      <c r="D4" s="79" t="s">
        <v>189</v>
      </c>
      <c r="E4" s="79" t="s">
        <v>193</v>
      </c>
      <c r="F4" s="79" t="s">
        <v>217</v>
      </c>
      <c r="G4" s="79" t="s">
        <v>201</v>
      </c>
      <c r="H4" s="79" t="s">
        <v>206</v>
      </c>
    </row>
    <row r="5" spans="2:8" x14ac:dyDescent="0.2">
      <c r="B5" s="80" t="s">
        <v>218</v>
      </c>
      <c r="C5" s="81">
        <v>52</v>
      </c>
      <c r="D5" s="82">
        <v>0.40864808988462181</v>
      </c>
      <c r="E5" s="82">
        <v>6.6902565913993087E-2</v>
      </c>
      <c r="F5" s="82">
        <v>0.34174552397062868</v>
      </c>
      <c r="G5" s="82">
        <v>7935.4375703549003</v>
      </c>
      <c r="H5" s="95">
        <v>2711.900270417148</v>
      </c>
    </row>
    <row r="6" spans="2:8" x14ac:dyDescent="0.2">
      <c r="B6" s="85" t="s">
        <v>219</v>
      </c>
      <c r="C6" s="86">
        <v>93</v>
      </c>
      <c r="D6" s="87">
        <v>0.37180598744467208</v>
      </c>
      <c r="E6" s="87">
        <v>7.781536974103577E-2</v>
      </c>
      <c r="F6" s="87">
        <v>0.29399061770363633</v>
      </c>
      <c r="G6" s="87">
        <v>117669.1432252121</v>
      </c>
      <c r="H6" s="125">
        <v>34593.624101437737</v>
      </c>
    </row>
    <row r="7" spans="2:8" x14ac:dyDescent="0.2">
      <c r="B7" s="80" t="s">
        <v>220</v>
      </c>
      <c r="C7" s="81">
        <v>22</v>
      </c>
      <c r="D7" s="82">
        <v>9.5015968419435382E-2</v>
      </c>
      <c r="E7" s="82">
        <v>5.2843879903140767E-2</v>
      </c>
      <c r="F7" s="82">
        <v>4.2172088516294608E-2</v>
      </c>
      <c r="G7" s="82">
        <v>111157.69932236669</v>
      </c>
      <c r="H7" s="95">
        <v>4687.7523350905103</v>
      </c>
    </row>
    <row r="8" spans="2:8" x14ac:dyDescent="0.2">
      <c r="B8" s="85" t="s">
        <v>221</v>
      </c>
      <c r="C8" s="86">
        <v>64</v>
      </c>
      <c r="D8" s="87">
        <v>0.18119808110313401</v>
      </c>
      <c r="E8" s="87">
        <v>6.9033265824835044E-2</v>
      </c>
      <c r="F8" s="87">
        <v>0.1121648152782989</v>
      </c>
      <c r="G8" s="87">
        <v>39208.942466245222</v>
      </c>
      <c r="H8" s="125">
        <v>4397.8637889838456</v>
      </c>
    </row>
    <row r="9" spans="2:8" x14ac:dyDescent="0.2">
      <c r="B9" s="80" t="s">
        <v>10</v>
      </c>
      <c r="C9" s="81">
        <v>22</v>
      </c>
      <c r="D9" s="82">
        <v>3.3055039710928262E-2</v>
      </c>
      <c r="E9" s="82">
        <v>5.0893622119948363E-2</v>
      </c>
      <c r="F9" s="82">
        <v>-1.7838582409020091E-2</v>
      </c>
      <c r="G9" s="82">
        <v>228553.78887306881</v>
      </c>
      <c r="H9" s="95">
        <v>-4077.075597706018</v>
      </c>
    </row>
    <row r="10" spans="2:8" x14ac:dyDescent="0.2">
      <c r="B10" s="85" t="s">
        <v>18</v>
      </c>
      <c r="C10" s="86">
        <v>75</v>
      </c>
      <c r="D10" s="87">
        <v>0.18164637957738719</v>
      </c>
      <c r="E10" s="87">
        <v>8.2030478906380183E-2</v>
      </c>
      <c r="F10" s="87">
        <v>9.9615900671007007E-2</v>
      </c>
      <c r="G10" s="87">
        <v>48174.483629855858</v>
      </c>
      <c r="H10" s="125">
        <v>4798.9445761487741</v>
      </c>
    </row>
    <row r="11" spans="2:8" x14ac:dyDescent="0.2">
      <c r="B11" s="80" t="s">
        <v>301</v>
      </c>
      <c r="C11" s="81">
        <v>13</v>
      </c>
      <c r="D11" s="82">
        <v>-2.4499578150270659E-4</v>
      </c>
      <c r="E11" s="82">
        <v>3.4419437457049153E-2</v>
      </c>
      <c r="F11" s="82">
        <v>-3.466443323855186E-2</v>
      </c>
      <c r="G11" s="82">
        <v>2526376.8911307422</v>
      </c>
      <c r="H11" s="95">
        <v>-87575.423078021791</v>
      </c>
    </row>
    <row r="12" spans="2:8" x14ac:dyDescent="0.2">
      <c r="B12" s="85" t="s">
        <v>223</v>
      </c>
      <c r="C12" s="86">
        <v>676</v>
      </c>
      <c r="D12" s="87">
        <v>-7.6851010201639839E-4</v>
      </c>
      <c r="E12" s="87">
        <v>3.7552193274151498E-2</v>
      </c>
      <c r="F12" s="87">
        <v>-3.8320703376167893E-2</v>
      </c>
      <c r="G12" s="87">
        <v>471595.73303174169</v>
      </c>
      <c r="H12" s="125">
        <v>-18071.880198975839</v>
      </c>
    </row>
    <row r="13" spans="2:8" x14ac:dyDescent="0.2">
      <c r="B13" s="80" t="s">
        <v>224</v>
      </c>
      <c r="C13" s="81">
        <v>22</v>
      </c>
      <c r="D13" s="82">
        <v>0.15847547775767901</v>
      </c>
      <c r="E13" s="82">
        <v>7.1555537956601162E-2</v>
      </c>
      <c r="F13" s="82">
        <v>8.6919939801077872E-2</v>
      </c>
      <c r="G13" s="82">
        <v>18211.406221838799</v>
      </c>
      <c r="H13" s="95">
        <v>1582.9343324952031</v>
      </c>
    </row>
    <row r="14" spans="2:8" x14ac:dyDescent="0.2">
      <c r="B14" s="85" t="s">
        <v>158</v>
      </c>
      <c r="C14" s="86">
        <v>46</v>
      </c>
      <c r="D14" s="87">
        <v>0.27576957350131631</v>
      </c>
      <c r="E14" s="87">
        <v>7.49186271162956E-2</v>
      </c>
      <c r="F14" s="87">
        <v>0.20085094638502071</v>
      </c>
      <c r="G14" s="87">
        <v>85186.696453806959</v>
      </c>
      <c r="H14" s="125">
        <v>17109.828602160611</v>
      </c>
    </row>
    <row r="15" spans="2:8" x14ac:dyDescent="0.2">
      <c r="B15" s="80" t="s">
        <v>225</v>
      </c>
      <c r="C15" s="81">
        <v>28</v>
      </c>
      <c r="D15" s="82">
        <v>0.19980260107869119</v>
      </c>
      <c r="E15" s="82">
        <v>6.5401996018191591E-2</v>
      </c>
      <c r="F15" s="82">
        <v>0.13440060506049969</v>
      </c>
      <c r="G15" s="82">
        <v>39808.244303565203</v>
      </c>
      <c r="H15" s="95">
        <v>5350.2521207953523</v>
      </c>
    </row>
    <row r="16" spans="2:8" x14ac:dyDescent="0.2">
      <c r="B16" s="85" t="s">
        <v>226</v>
      </c>
      <c r="C16" s="86">
        <v>46</v>
      </c>
      <c r="D16" s="87">
        <v>1.6902292928770989E-4</v>
      </c>
      <c r="E16" s="87">
        <v>3.6205256951491432E-2</v>
      </c>
      <c r="F16" s="87">
        <v>-3.6036234022203732E-2</v>
      </c>
      <c r="G16" s="87">
        <v>788626.54915152362</v>
      </c>
      <c r="H16" s="125">
        <v>-28419.13088134725</v>
      </c>
    </row>
    <row r="17" spans="2:8" x14ac:dyDescent="0.2">
      <c r="B17" s="80" t="s">
        <v>30</v>
      </c>
      <c r="C17" s="81">
        <v>39</v>
      </c>
      <c r="D17" s="82">
        <v>0.15411849624390159</v>
      </c>
      <c r="E17" s="82">
        <v>6.9569448355423572E-2</v>
      </c>
      <c r="F17" s="82">
        <v>8.4549047888477988E-2</v>
      </c>
      <c r="G17" s="82">
        <v>21452.576700322639</v>
      </c>
      <c r="H17" s="95">
        <v>1813.7949347668259</v>
      </c>
    </row>
    <row r="18" spans="2:8" x14ac:dyDescent="0.2">
      <c r="B18" s="85" t="s">
        <v>227</v>
      </c>
      <c r="C18" s="86">
        <v>177</v>
      </c>
      <c r="D18" s="87">
        <v>0.2395211621721185</v>
      </c>
      <c r="E18" s="87">
        <v>7.4414050939605625E-2</v>
      </c>
      <c r="F18" s="87">
        <v>0.16510711123251279</v>
      </c>
      <c r="G18" s="87">
        <v>41153.860739367999</v>
      </c>
      <c r="H18" s="125">
        <v>6794.7950627421751</v>
      </c>
    </row>
    <row r="19" spans="2:8" x14ac:dyDescent="0.2">
      <c r="B19" s="80" t="s">
        <v>228</v>
      </c>
      <c r="C19" s="81">
        <v>18</v>
      </c>
      <c r="D19" s="82">
        <v>0.17327295055187031</v>
      </c>
      <c r="E19" s="82">
        <v>5.8054081610910843E-2</v>
      </c>
      <c r="F19" s="82">
        <v>0.1152188689409594</v>
      </c>
      <c r="G19" s="82">
        <v>140199.56005535601</v>
      </c>
      <c r="H19" s="95">
        <v>16153.634735598231</v>
      </c>
    </row>
    <row r="20" spans="2:8" x14ac:dyDescent="0.2">
      <c r="B20" s="85" t="s">
        <v>12</v>
      </c>
      <c r="C20" s="86">
        <v>46</v>
      </c>
      <c r="D20" s="87">
        <v>0.18038688427310759</v>
      </c>
      <c r="E20" s="87">
        <v>6.0111641129912283E-2</v>
      </c>
      <c r="F20" s="87">
        <v>0.1202752431431954</v>
      </c>
      <c r="G20" s="87">
        <v>16867.26844681695</v>
      </c>
      <c r="H20" s="125">
        <v>2028.7148136024559</v>
      </c>
    </row>
    <row r="21" spans="2:8" x14ac:dyDescent="0.2">
      <c r="B21" s="80" t="s">
        <v>229</v>
      </c>
      <c r="C21" s="81">
        <v>10</v>
      </c>
      <c r="D21" s="82">
        <v>0.136617217825726</v>
      </c>
      <c r="E21" s="82">
        <v>7.1660079707598523E-2</v>
      </c>
      <c r="F21" s="82">
        <v>6.4957138118127478E-2</v>
      </c>
      <c r="G21" s="82">
        <v>73906.319920639304</v>
      </c>
      <c r="H21" s="95">
        <v>4800.7430308874837</v>
      </c>
    </row>
    <row r="22" spans="2:8" x14ac:dyDescent="0.2">
      <c r="B22" s="85" t="s">
        <v>230</v>
      </c>
      <c r="C22" s="86">
        <v>103</v>
      </c>
      <c r="D22" s="87">
        <v>0.22409646658032109</v>
      </c>
      <c r="E22" s="87">
        <v>7.0361602186930911E-2</v>
      </c>
      <c r="F22" s="87">
        <v>0.15373486439339021</v>
      </c>
      <c r="G22" s="87">
        <v>86956.643659976078</v>
      </c>
      <c r="H22" s="125">
        <v>13368.267821170781</v>
      </c>
    </row>
    <row r="23" spans="2:8" x14ac:dyDescent="0.2">
      <c r="B23" s="80" t="s">
        <v>231</v>
      </c>
      <c r="C23" s="81">
        <v>42</v>
      </c>
      <c r="D23" s="82">
        <v>3.776872590225442E-3</v>
      </c>
      <c r="E23" s="82">
        <v>6.8319445518848415E-2</v>
      </c>
      <c r="F23" s="82">
        <v>-6.4542572928622977E-2</v>
      </c>
      <c r="G23" s="82">
        <v>43091.964485598983</v>
      </c>
      <c r="H23" s="95">
        <v>-2781.266260449403</v>
      </c>
    </row>
    <row r="24" spans="2:8" x14ac:dyDescent="0.2">
      <c r="B24" s="85" t="s">
        <v>232</v>
      </c>
      <c r="C24" s="86">
        <v>119</v>
      </c>
      <c r="D24" s="87">
        <v>0.37393772712913598</v>
      </c>
      <c r="E24" s="87">
        <v>7.4041377199696751E-2</v>
      </c>
      <c r="F24" s="87">
        <v>0.29989634992943931</v>
      </c>
      <c r="G24" s="87">
        <v>71603.658583305834</v>
      </c>
      <c r="H24" s="125">
        <v>21473.675850727181</v>
      </c>
    </row>
    <row r="25" spans="2:8" x14ac:dyDescent="0.2">
      <c r="B25" s="80" t="s">
        <v>148</v>
      </c>
      <c r="C25" s="81">
        <v>64</v>
      </c>
      <c r="D25" s="82">
        <v>0.30976919211405562</v>
      </c>
      <c r="E25" s="82">
        <v>8.5576853407893116E-2</v>
      </c>
      <c r="F25" s="82">
        <v>0.22419233870616251</v>
      </c>
      <c r="G25" s="82">
        <v>219859.70666196151</v>
      </c>
      <c r="H25" s="95">
        <v>49290.861823796011</v>
      </c>
    </row>
    <row r="26" spans="2:8" x14ac:dyDescent="0.2">
      <c r="B26" s="85" t="s">
        <v>302</v>
      </c>
      <c r="C26" s="86">
        <v>55</v>
      </c>
      <c r="D26" s="87">
        <v>0.1241556513182186</v>
      </c>
      <c r="E26" s="87">
        <v>8.4175905292369915E-2</v>
      </c>
      <c r="F26" s="87">
        <v>3.9979746025848681E-2</v>
      </c>
      <c r="G26" s="87">
        <v>107258.6781751073</v>
      </c>
      <c r="H26" s="125">
        <v>4288.1747125090278</v>
      </c>
    </row>
    <row r="27" spans="2:8" x14ac:dyDescent="0.2">
      <c r="B27" s="80" t="s">
        <v>234</v>
      </c>
      <c r="C27" s="81">
        <v>23</v>
      </c>
      <c r="D27" s="82">
        <v>7.6562561091793213E-2</v>
      </c>
      <c r="E27" s="82">
        <v>5.6363110333371422E-2</v>
      </c>
      <c r="F27" s="82">
        <v>2.0199450758421791E-2</v>
      </c>
      <c r="G27" s="82">
        <v>730007.66328463657</v>
      </c>
      <c r="H27" s="95">
        <v>14745.75384778857</v>
      </c>
    </row>
    <row r="28" spans="2:8" x14ac:dyDescent="0.2">
      <c r="B28" s="85" t="s">
        <v>154</v>
      </c>
      <c r="C28" s="86">
        <v>400</v>
      </c>
      <c r="D28" s="87">
        <v>0.13634660996072501</v>
      </c>
      <c r="E28" s="87">
        <v>8.0953622425595742E-2</v>
      </c>
      <c r="F28" s="87">
        <v>5.5392987535129258E-2</v>
      </c>
      <c r="G28" s="87">
        <v>148033.7969799398</v>
      </c>
      <c r="H28" s="125">
        <v>8200.0342708876633</v>
      </c>
    </row>
    <row r="29" spans="2:8" x14ac:dyDescent="0.2">
      <c r="B29" s="80" t="s">
        <v>303</v>
      </c>
      <c r="C29" s="81">
        <v>151</v>
      </c>
      <c r="D29" s="82">
        <v>0.18400448602229899</v>
      </c>
      <c r="E29" s="82">
        <v>7.4168923086442129E-2</v>
      </c>
      <c r="F29" s="82">
        <v>0.1098355629358569</v>
      </c>
      <c r="G29" s="82">
        <v>349037.97981162212</v>
      </c>
      <c r="H29" s="95">
        <v>38336.782998603747</v>
      </c>
    </row>
    <row r="30" spans="2:8" x14ac:dyDescent="0.2">
      <c r="B30" s="85" t="s">
        <v>304</v>
      </c>
      <c r="C30" s="86">
        <v>42</v>
      </c>
      <c r="D30" s="87">
        <v>9.9662752297899559E-2</v>
      </c>
      <c r="E30" s="87">
        <v>6.9134292271272782E-2</v>
      </c>
      <c r="F30" s="87">
        <v>3.0528460026626781E-2</v>
      </c>
      <c r="G30" s="87">
        <v>13663.120025109791</v>
      </c>
      <c r="H30" s="125">
        <v>417.114013525568</v>
      </c>
    </row>
    <row r="31" spans="2:8" x14ac:dyDescent="0.2">
      <c r="B31" s="80" t="s">
        <v>236</v>
      </c>
      <c r="C31" s="81">
        <v>126</v>
      </c>
      <c r="D31" s="82">
        <v>0.29559693660123509</v>
      </c>
      <c r="E31" s="82">
        <v>8.3078936351252519E-2</v>
      </c>
      <c r="F31" s="82">
        <v>0.2125180002499826</v>
      </c>
      <c r="G31" s="82">
        <v>29565.651477707252</v>
      </c>
      <c r="H31" s="95">
        <v>6283.2331281302886</v>
      </c>
    </row>
    <row r="32" spans="2:8" x14ac:dyDescent="0.2">
      <c r="B32" s="85" t="s">
        <v>143</v>
      </c>
      <c r="C32" s="86">
        <v>28</v>
      </c>
      <c r="D32" s="87">
        <v>0.18291167832567459</v>
      </c>
      <c r="E32" s="87">
        <v>9.7260214633765413E-2</v>
      </c>
      <c r="F32" s="87">
        <v>8.565146369190918E-2</v>
      </c>
      <c r="G32" s="87">
        <v>3733.5296665608471</v>
      </c>
      <c r="H32" s="125">
        <v>319.78228067810221</v>
      </c>
    </row>
    <row r="33" spans="2:8" x14ac:dyDescent="0.2">
      <c r="B33" s="80" t="s">
        <v>140</v>
      </c>
      <c r="C33" s="81">
        <v>189</v>
      </c>
      <c r="D33" s="82">
        <v>0.11347112002394059</v>
      </c>
      <c r="E33" s="82">
        <v>7.3650328246535418E-2</v>
      </c>
      <c r="F33" s="82">
        <v>3.9820791777405148E-2</v>
      </c>
      <c r="G33" s="82">
        <v>62014.091053664983</v>
      </c>
      <c r="H33" s="95">
        <v>2469.450207113036</v>
      </c>
    </row>
    <row r="34" spans="2:8" x14ac:dyDescent="0.2">
      <c r="B34" s="85" t="s">
        <v>305</v>
      </c>
      <c r="C34" s="86">
        <v>56</v>
      </c>
      <c r="D34" s="87">
        <v>0.17793104739483459</v>
      </c>
      <c r="E34" s="87">
        <v>8.0169100364016727E-2</v>
      </c>
      <c r="F34" s="87">
        <v>9.7761947030817919E-2</v>
      </c>
      <c r="G34" s="87">
        <v>22098.28268405746</v>
      </c>
      <c r="H34" s="125">
        <v>2160.3711412308662</v>
      </c>
    </row>
    <row r="35" spans="2:8" x14ac:dyDescent="0.2">
      <c r="B35" s="80" t="s">
        <v>238</v>
      </c>
      <c r="C35" s="81">
        <v>84</v>
      </c>
      <c r="D35" s="82">
        <v>0.30866149991156411</v>
      </c>
      <c r="E35" s="82">
        <v>7.613333497052123E-2</v>
      </c>
      <c r="F35" s="82">
        <v>0.23252816494104281</v>
      </c>
      <c r="G35" s="82">
        <v>90745.210078223929</v>
      </c>
      <c r="H35" s="95">
        <v>21100.81717667884</v>
      </c>
    </row>
    <row r="36" spans="2:8" x14ac:dyDescent="0.2">
      <c r="B36" s="85" t="s">
        <v>239</v>
      </c>
      <c r="C36" s="86">
        <v>103</v>
      </c>
      <c r="D36" s="87">
        <v>0.19527809961528461</v>
      </c>
      <c r="E36" s="87">
        <v>7.5193937738372685E-2</v>
      </c>
      <c r="F36" s="87">
        <v>0.120084161876912</v>
      </c>
      <c r="G36" s="87">
        <v>28202.782785980929</v>
      </c>
      <c r="H36" s="125">
        <v>3386.7075334511201</v>
      </c>
    </row>
    <row r="37" spans="2:8" x14ac:dyDescent="0.2">
      <c r="B37" s="80" t="s">
        <v>240</v>
      </c>
      <c r="C37" s="81">
        <v>37</v>
      </c>
      <c r="D37" s="82">
        <v>9.7213808099211915E-2</v>
      </c>
      <c r="E37" s="82">
        <v>5.0907227308192492E-2</v>
      </c>
      <c r="F37" s="82">
        <v>4.6306580791019417E-2</v>
      </c>
      <c r="G37" s="82">
        <v>102791.6550818758</v>
      </c>
      <c r="H37" s="95">
        <v>4759.9300806914853</v>
      </c>
    </row>
    <row r="38" spans="2:8" x14ac:dyDescent="0.2">
      <c r="B38" s="85" t="s">
        <v>242</v>
      </c>
      <c r="C38" s="86">
        <v>288</v>
      </c>
      <c r="D38" s="87">
        <v>1.8507775293703599E-3</v>
      </c>
      <c r="E38" s="87">
        <v>2.2163353964399411E-2</v>
      </c>
      <c r="F38" s="87">
        <v>-2.031257643502905E-2</v>
      </c>
      <c r="G38" s="87">
        <v>5791439.6497879717</v>
      </c>
      <c r="H38" s="125">
        <v>-117639.0605551761</v>
      </c>
    </row>
    <row r="39" spans="2:8" x14ac:dyDescent="0.2">
      <c r="B39" s="80" t="s">
        <v>243</v>
      </c>
      <c r="C39" s="81">
        <v>96</v>
      </c>
      <c r="D39" s="82">
        <v>0.26501754397588412</v>
      </c>
      <c r="E39" s="82">
        <v>6.6048826667437222E-2</v>
      </c>
      <c r="F39" s="82">
        <v>0.1989687173084469</v>
      </c>
      <c r="G39" s="82">
        <v>96140.445183474832</v>
      </c>
      <c r="H39" s="95">
        <v>19128.941059619039</v>
      </c>
    </row>
    <row r="40" spans="2:8" x14ac:dyDescent="0.2">
      <c r="B40" s="85" t="s">
        <v>244</v>
      </c>
      <c r="C40" s="86">
        <v>14</v>
      </c>
      <c r="D40" s="87">
        <v>0.212604564819769</v>
      </c>
      <c r="E40" s="87">
        <v>9.0691908286930856E-2</v>
      </c>
      <c r="F40" s="87">
        <v>0.1219126565328382</v>
      </c>
      <c r="G40" s="87">
        <v>9055.2746971333308</v>
      </c>
      <c r="H40" s="125">
        <v>1103.952593962116</v>
      </c>
    </row>
    <row r="41" spans="2:8" x14ac:dyDescent="0.2">
      <c r="B41" s="80" t="s">
        <v>245</v>
      </c>
      <c r="C41" s="81">
        <v>27</v>
      </c>
      <c r="D41" s="82">
        <v>0.15299807745216881</v>
      </c>
      <c r="E41" s="82">
        <v>7.1261493805126433E-2</v>
      </c>
      <c r="F41" s="82">
        <v>8.1736583647042407E-2</v>
      </c>
      <c r="G41" s="82">
        <v>18623.715095003288</v>
      </c>
      <c r="H41" s="95">
        <v>1522.238846681423</v>
      </c>
    </row>
    <row r="42" spans="2:8" x14ac:dyDescent="0.2">
      <c r="B42" s="85" t="s">
        <v>306</v>
      </c>
      <c r="C42" s="86">
        <v>26</v>
      </c>
      <c r="D42" s="87">
        <v>4.3633372723769062E-2</v>
      </c>
      <c r="E42" s="87">
        <v>5.8008624195320338E-2</v>
      </c>
      <c r="F42" s="87">
        <v>-1.4375251471551279E-2</v>
      </c>
      <c r="G42" s="87">
        <v>4297.0054721474698</v>
      </c>
      <c r="H42" s="125">
        <v>-61.770534236751828</v>
      </c>
    </row>
    <row r="43" spans="2:8" x14ac:dyDescent="0.2">
      <c r="B43" s="80" t="s">
        <v>248</v>
      </c>
      <c r="C43" s="81">
        <v>261</v>
      </c>
      <c r="D43" s="82">
        <v>0.16053204748819341</v>
      </c>
      <c r="E43" s="82">
        <v>7.0922182601382944E-2</v>
      </c>
      <c r="F43" s="82">
        <v>8.9609864886810442E-2</v>
      </c>
      <c r="G43" s="82">
        <v>148017.04017408291</v>
      </c>
      <c r="H43" s="95">
        <v>13263.786970945161</v>
      </c>
    </row>
    <row r="44" spans="2:8" x14ac:dyDescent="0.2">
      <c r="B44" s="85" t="s">
        <v>307</v>
      </c>
      <c r="C44" s="86">
        <v>138</v>
      </c>
      <c r="D44" s="87">
        <v>0.37097153252926529</v>
      </c>
      <c r="E44" s="87">
        <v>6.8976409063993049E-2</v>
      </c>
      <c r="F44" s="87">
        <v>0.3019951234652723</v>
      </c>
      <c r="G44" s="87">
        <v>103644.9038481739</v>
      </c>
      <c r="H44" s="125">
        <v>31300.255534175561</v>
      </c>
    </row>
    <row r="45" spans="2:8" x14ac:dyDescent="0.2">
      <c r="B45" s="80" t="s">
        <v>250</v>
      </c>
      <c r="C45" s="81">
        <v>127</v>
      </c>
      <c r="D45" s="82">
        <v>0.175578487074316</v>
      </c>
      <c r="E45" s="82">
        <v>6.7854558362635237E-2</v>
      </c>
      <c r="F45" s="82">
        <v>0.10772392871168079</v>
      </c>
      <c r="G45" s="82">
        <v>44517.229322796979</v>
      </c>
      <c r="H45" s="95">
        <v>4795.5708380105261</v>
      </c>
    </row>
    <row r="46" spans="2:8" x14ac:dyDescent="0.2">
      <c r="B46" s="85" t="s">
        <v>252</v>
      </c>
      <c r="C46" s="86">
        <v>35</v>
      </c>
      <c r="D46" s="87">
        <v>9.5682678568372315E-2</v>
      </c>
      <c r="E46" s="87">
        <v>6.7836220328550731E-2</v>
      </c>
      <c r="F46" s="87">
        <v>2.784645823982158E-2</v>
      </c>
      <c r="G46" s="87">
        <v>46207.415091175841</v>
      </c>
      <c r="H46" s="125">
        <v>1286.7128547065299</v>
      </c>
    </row>
    <row r="47" spans="2:8" x14ac:dyDescent="0.2">
      <c r="B47" s="80" t="s">
        <v>308</v>
      </c>
      <c r="C47" s="81">
        <v>56</v>
      </c>
      <c r="D47" s="82">
        <v>9.4683296780200474E-2</v>
      </c>
      <c r="E47" s="82">
        <v>5.2402902635372527E-2</v>
      </c>
      <c r="F47" s="82">
        <v>4.2280394144827947E-2</v>
      </c>
      <c r="G47" s="82">
        <v>142494.97963584529</v>
      </c>
      <c r="H47" s="95">
        <v>6024.7439026627708</v>
      </c>
    </row>
    <row r="48" spans="2:8" x14ac:dyDescent="0.2">
      <c r="B48" s="85" t="s">
        <v>253</v>
      </c>
      <c r="C48" s="86">
        <v>80</v>
      </c>
      <c r="D48" s="87">
        <v>8.614503165915377E-2</v>
      </c>
      <c r="E48" s="87">
        <v>6.4661059707248947E-2</v>
      </c>
      <c r="F48" s="87">
        <v>2.148397195190482E-2</v>
      </c>
      <c r="G48" s="87">
        <v>169403.94267962451</v>
      </c>
      <c r="H48" s="125">
        <v>3639.469553071146</v>
      </c>
    </row>
    <row r="49" spans="2:8" x14ac:dyDescent="0.2">
      <c r="B49" s="80" t="s">
        <v>254</v>
      </c>
      <c r="C49" s="81">
        <v>135</v>
      </c>
      <c r="D49" s="82">
        <v>0.30376118802389679</v>
      </c>
      <c r="E49" s="82">
        <v>7.1462205084940306E-2</v>
      </c>
      <c r="F49" s="82">
        <v>0.23229898293895651</v>
      </c>
      <c r="G49" s="82">
        <v>98515.660806992048</v>
      </c>
      <c r="H49" s="95">
        <v>22885.08780902348</v>
      </c>
    </row>
    <row r="50" spans="2:8" x14ac:dyDescent="0.2">
      <c r="B50" s="85" t="s">
        <v>255</v>
      </c>
      <c r="C50" s="86">
        <v>67</v>
      </c>
      <c r="D50" s="87">
        <v>0.35970569585950618</v>
      </c>
      <c r="E50" s="87">
        <v>7.7964667204143759E-2</v>
      </c>
      <c r="F50" s="87">
        <v>0.28174102865536238</v>
      </c>
      <c r="G50" s="87">
        <v>69590.680362616418</v>
      </c>
      <c r="H50" s="125">
        <v>19606.54987019008</v>
      </c>
    </row>
    <row r="51" spans="2:8" x14ac:dyDescent="0.2">
      <c r="B51" s="80" t="s">
        <v>256</v>
      </c>
      <c r="C51" s="81">
        <v>24</v>
      </c>
      <c r="D51" s="82">
        <v>7.6774223184391796E-2</v>
      </c>
      <c r="E51" s="82">
        <v>6.2271226385065701E-2</v>
      </c>
      <c r="F51" s="82">
        <v>1.4502996799326101E-2</v>
      </c>
      <c r="G51" s="82">
        <v>236755.23487012269</v>
      </c>
      <c r="H51" s="95">
        <v>3433.660413545088</v>
      </c>
    </row>
    <row r="52" spans="2:8" x14ac:dyDescent="0.2">
      <c r="B52" s="85" t="s">
        <v>257</v>
      </c>
      <c r="C52" s="86">
        <v>25</v>
      </c>
      <c r="D52" s="87">
        <v>8.7322061875338877E-2</v>
      </c>
      <c r="E52" s="87">
        <v>5.5567963546530999E-2</v>
      </c>
      <c r="F52" s="87">
        <v>3.1754098328807878E-2</v>
      </c>
      <c r="G52" s="87">
        <v>252262.75085849009</v>
      </c>
      <c r="H52" s="125">
        <v>8010.3761954560596</v>
      </c>
    </row>
    <row r="53" spans="2:8" x14ac:dyDescent="0.2">
      <c r="B53" s="80" t="s">
        <v>258</v>
      </c>
      <c r="C53" s="81">
        <v>52</v>
      </c>
      <c r="D53" s="82">
        <v>0.11993384917519</v>
      </c>
      <c r="E53" s="82">
        <v>5.6907965210903688E-2</v>
      </c>
      <c r="F53" s="82">
        <v>6.3025883964286322E-2</v>
      </c>
      <c r="G53" s="82">
        <v>170433.0552919675</v>
      </c>
      <c r="H53" s="95">
        <v>10741.69396651034</v>
      </c>
    </row>
    <row r="54" spans="2:8" x14ac:dyDescent="0.2">
      <c r="B54" s="85" t="s">
        <v>309</v>
      </c>
      <c r="C54" s="86">
        <v>148</v>
      </c>
      <c r="D54" s="87">
        <v>6.5461685996659483E-2</v>
      </c>
      <c r="E54" s="87">
        <v>5.6837067794053238E-2</v>
      </c>
      <c r="F54" s="87">
        <v>8.6246182026062448E-3</v>
      </c>
      <c r="G54" s="87">
        <v>317366.46907417913</v>
      </c>
      <c r="H54" s="125">
        <v>2737.1646260740372</v>
      </c>
    </row>
    <row r="55" spans="2:8" x14ac:dyDescent="0.2">
      <c r="B55" s="80" t="s">
        <v>32</v>
      </c>
      <c r="C55" s="81">
        <v>137</v>
      </c>
      <c r="D55" s="82">
        <v>0.24158730699699679</v>
      </c>
      <c r="E55" s="82">
        <v>7.9809141659947458E-2</v>
      </c>
      <c r="F55" s="82">
        <v>0.16177816533704931</v>
      </c>
      <c r="G55" s="82">
        <v>65473.176743813558</v>
      </c>
      <c r="H55" s="95">
        <v>10592.130412402519</v>
      </c>
    </row>
    <row r="56" spans="2:8" x14ac:dyDescent="0.2">
      <c r="B56" s="85" t="s">
        <v>260</v>
      </c>
      <c r="C56" s="86">
        <v>124</v>
      </c>
      <c r="D56" s="87">
        <v>0.13239467195959001</v>
      </c>
      <c r="E56" s="87">
        <v>7.1694482049061703E-2</v>
      </c>
      <c r="F56" s="87">
        <v>6.0700189910528328E-2</v>
      </c>
      <c r="G56" s="87">
        <v>73324.520560892473</v>
      </c>
      <c r="H56" s="125">
        <v>4450.8123231446116</v>
      </c>
    </row>
    <row r="57" spans="2:8" x14ac:dyDescent="0.2">
      <c r="B57" s="80" t="s">
        <v>261</v>
      </c>
      <c r="C57" s="81">
        <v>25</v>
      </c>
      <c r="D57" s="82">
        <v>0.21405404781689791</v>
      </c>
      <c r="E57" s="82">
        <v>7.1612651454069476E-2</v>
      </c>
      <c r="F57" s="82">
        <v>0.1424413963628284</v>
      </c>
      <c r="G57" s="82">
        <v>9383.6150772663059</v>
      </c>
      <c r="H57" s="95">
        <v>1336.6152345371031</v>
      </c>
    </row>
    <row r="58" spans="2:8" x14ac:dyDescent="0.2">
      <c r="B58" s="85" t="s">
        <v>262</v>
      </c>
      <c r="C58" s="86">
        <v>8</v>
      </c>
      <c r="D58" s="87">
        <v>0.1599142585949915</v>
      </c>
      <c r="E58" s="87">
        <v>6.3256676981450474E-2</v>
      </c>
      <c r="F58" s="87">
        <v>9.6657581613541058E-2</v>
      </c>
      <c r="G58" s="87">
        <v>424839.66796136438</v>
      </c>
      <c r="H58" s="125">
        <v>41063.974878645262</v>
      </c>
    </row>
    <row r="59" spans="2:8" x14ac:dyDescent="0.2">
      <c r="B59" s="80" t="s">
        <v>263</v>
      </c>
      <c r="C59" s="81">
        <v>392</v>
      </c>
      <c r="D59" s="82">
        <v>0.1184050098888812</v>
      </c>
      <c r="E59" s="82">
        <v>7.1934499072590113E-2</v>
      </c>
      <c r="F59" s="82">
        <v>4.6470510816291118E-2</v>
      </c>
      <c r="G59" s="82">
        <v>514661.75512733799</v>
      </c>
      <c r="H59" s="95">
        <v>23916.59465837634</v>
      </c>
    </row>
    <row r="60" spans="2:8" x14ac:dyDescent="0.2">
      <c r="B60" s="85" t="s">
        <v>264</v>
      </c>
      <c r="C60" s="86">
        <v>85</v>
      </c>
      <c r="D60" s="87">
        <v>0.1027004246018358</v>
      </c>
      <c r="E60" s="87">
        <v>5.8357796996637921E-2</v>
      </c>
      <c r="F60" s="87">
        <v>4.4342627605197867E-2</v>
      </c>
      <c r="G60" s="87">
        <v>318530.91312420269</v>
      </c>
      <c r="H60" s="125">
        <v>14124.497661410151</v>
      </c>
    </row>
    <row r="61" spans="2:8" x14ac:dyDescent="0.2">
      <c r="B61" s="80" t="s">
        <v>265</v>
      </c>
      <c r="C61" s="81">
        <v>161</v>
      </c>
      <c r="D61" s="82">
        <v>0.1779835098702216</v>
      </c>
      <c r="E61" s="82">
        <v>9.1948017964423173E-2</v>
      </c>
      <c r="F61" s="82">
        <v>8.6035491905798456E-2</v>
      </c>
      <c r="G61" s="82">
        <v>244573.14937914451</v>
      </c>
      <c r="H61" s="95">
        <v>21041.971213785029</v>
      </c>
    </row>
    <row r="62" spans="2:8" x14ac:dyDescent="0.2">
      <c r="B62" s="85" t="s">
        <v>28</v>
      </c>
      <c r="C62" s="86">
        <v>26</v>
      </c>
      <c r="D62" s="87">
        <v>0.19475091284026669</v>
      </c>
      <c r="E62" s="87">
        <v>5.7477026681828788E-2</v>
      </c>
      <c r="F62" s="87">
        <v>0.13727388615843791</v>
      </c>
      <c r="G62" s="87">
        <v>38350.452113133033</v>
      </c>
      <c r="H62" s="125">
        <v>5264.5155975028474</v>
      </c>
    </row>
    <row r="63" spans="2:8" x14ac:dyDescent="0.2">
      <c r="B63" s="80" t="s">
        <v>266</v>
      </c>
      <c r="C63" s="81">
        <v>22</v>
      </c>
      <c r="D63" s="82">
        <v>0.13552837895393541</v>
      </c>
      <c r="E63" s="82">
        <v>5.2604380367649507E-2</v>
      </c>
      <c r="F63" s="82">
        <v>8.292399858628588E-2</v>
      </c>
      <c r="G63" s="82">
        <v>23067.63032549424</v>
      </c>
      <c r="H63" s="95">
        <v>1912.86014450025</v>
      </c>
    </row>
    <row r="64" spans="2:8" x14ac:dyDescent="0.2">
      <c r="B64" s="85" t="s">
        <v>268</v>
      </c>
      <c r="C64" s="86">
        <v>82</v>
      </c>
      <c r="D64" s="87">
        <v>6.9709420157553686E-2</v>
      </c>
      <c r="E64" s="87">
        <v>4.7681546667202049E-2</v>
      </c>
      <c r="F64" s="87">
        <v>2.2027873490351641E-2</v>
      </c>
      <c r="G64" s="87">
        <v>600794.55449160084</v>
      </c>
      <c r="H64" s="125">
        <v>13234.226440033161</v>
      </c>
    </row>
    <row r="65" spans="2:8" x14ac:dyDescent="0.2">
      <c r="B65" s="80" t="s">
        <v>269</v>
      </c>
      <c r="C65" s="81">
        <v>147</v>
      </c>
      <c r="D65" s="82">
        <v>2.6026102733506688E-2</v>
      </c>
      <c r="E65" s="82">
        <v>7.7211686301597457E-2</v>
      </c>
      <c r="F65" s="82">
        <v>-5.1185583568090769E-2</v>
      </c>
      <c r="G65" s="82">
        <v>28174.140683029509</v>
      </c>
      <c r="H65" s="95">
        <v>-1442.1098323903529</v>
      </c>
    </row>
    <row r="66" spans="2:8" x14ac:dyDescent="0.2">
      <c r="B66" s="85" t="s">
        <v>270</v>
      </c>
      <c r="C66" s="86">
        <v>43</v>
      </c>
      <c r="D66" s="87">
        <v>0.1442755580981564</v>
      </c>
      <c r="E66" s="87">
        <v>6.6553857425831225E-2</v>
      </c>
      <c r="F66" s="87">
        <v>7.7721700672325145E-2</v>
      </c>
      <c r="G66" s="87">
        <v>39874.011774057137</v>
      </c>
      <c r="H66" s="125">
        <v>3099.0760077080381</v>
      </c>
    </row>
    <row r="67" spans="2:8" x14ac:dyDescent="0.2">
      <c r="B67" s="80" t="s">
        <v>271</v>
      </c>
      <c r="C67" s="81">
        <v>213</v>
      </c>
      <c r="D67" s="82">
        <v>2.5593198145375182E-2</v>
      </c>
      <c r="E67" s="82">
        <v>4.4415756791262598E-2</v>
      </c>
      <c r="F67" s="82">
        <v>-1.882255864588742E-2</v>
      </c>
      <c r="G67" s="82">
        <v>996460.8852696853</v>
      </c>
      <c r="H67" s="95">
        <v>-18755.943451321538</v>
      </c>
    </row>
    <row r="68" spans="2:8" x14ac:dyDescent="0.2">
      <c r="B68" s="85" t="s">
        <v>273</v>
      </c>
      <c r="C68" s="86">
        <v>18</v>
      </c>
      <c r="D68" s="87">
        <v>3.2846721349452282E-2</v>
      </c>
      <c r="E68" s="87">
        <v>6.1257026683451642E-2</v>
      </c>
      <c r="F68" s="87">
        <v>-2.841030533399936E-2</v>
      </c>
      <c r="G68" s="87">
        <v>4523.2750502610779</v>
      </c>
      <c r="H68" s="125">
        <v>-128.50762528757849</v>
      </c>
    </row>
    <row r="69" spans="2:8" x14ac:dyDescent="0.2">
      <c r="B69" s="80" t="s">
        <v>274</v>
      </c>
      <c r="C69" s="81">
        <v>11</v>
      </c>
      <c r="D69" s="82">
        <v>0.19421984566348541</v>
      </c>
      <c r="E69" s="82">
        <v>0.10311430630650339</v>
      </c>
      <c r="F69" s="82">
        <v>9.1105539356981999E-2</v>
      </c>
      <c r="G69" s="82">
        <v>2941.5982550548561</v>
      </c>
      <c r="H69" s="95">
        <v>267.99589559832981</v>
      </c>
    </row>
    <row r="70" spans="2:8" x14ac:dyDescent="0.2">
      <c r="B70" s="85" t="s">
        <v>275</v>
      </c>
      <c r="C70" s="86">
        <v>52</v>
      </c>
      <c r="D70" s="87">
        <v>0.1811911291719292</v>
      </c>
      <c r="E70" s="87">
        <v>6.9410019075460294E-2</v>
      </c>
      <c r="F70" s="87">
        <v>0.11178111009646891</v>
      </c>
      <c r="G70" s="87">
        <v>11594.85984909792</v>
      </c>
      <c r="H70" s="125">
        <v>1296.086305345141</v>
      </c>
    </row>
    <row r="71" spans="2:8" x14ac:dyDescent="0.2">
      <c r="B71" s="80" t="s">
        <v>276</v>
      </c>
      <c r="C71" s="81">
        <v>68</v>
      </c>
      <c r="D71" s="82">
        <v>0.1560137643146613</v>
      </c>
      <c r="E71" s="82">
        <v>7.4710177773074704E-2</v>
      </c>
      <c r="F71" s="82">
        <v>8.1303586541586564E-2</v>
      </c>
      <c r="G71" s="82">
        <v>24924.739176757961</v>
      </c>
      <c r="H71" s="95">
        <v>2026.470688684014</v>
      </c>
    </row>
    <row r="72" spans="2:8" x14ac:dyDescent="0.2">
      <c r="B72" s="85" t="s">
        <v>277</v>
      </c>
      <c r="C72" s="86">
        <v>4</v>
      </c>
      <c r="D72" s="87">
        <v>0.1182312094737988</v>
      </c>
      <c r="E72" s="87">
        <v>7.6407981864511115E-2</v>
      </c>
      <c r="F72" s="87">
        <v>4.1823227609287687E-2</v>
      </c>
      <c r="G72" s="87">
        <v>15700.776510582669</v>
      </c>
      <c r="H72" s="125">
        <v>656.65714964465678</v>
      </c>
    </row>
    <row r="73" spans="2:8" x14ac:dyDescent="0.2">
      <c r="B73" s="80" t="s">
        <v>310</v>
      </c>
      <c r="C73" s="81">
        <v>79</v>
      </c>
      <c r="D73" s="82">
        <v>0.15089942313710919</v>
      </c>
      <c r="E73" s="82">
        <v>6.1257664476991852E-2</v>
      </c>
      <c r="F73" s="82">
        <v>8.964175866011731E-2</v>
      </c>
      <c r="G73" s="82">
        <v>96121.425831687055</v>
      </c>
      <c r="H73" s="95">
        <v>8616.4936564704567</v>
      </c>
    </row>
    <row r="74" spans="2:8" x14ac:dyDescent="0.2">
      <c r="B74" s="85" t="s">
        <v>279</v>
      </c>
      <c r="C74" s="86">
        <v>30</v>
      </c>
      <c r="D74" s="87">
        <v>0.11265138901318469</v>
      </c>
      <c r="E74" s="87">
        <v>6.5803402641653491E-2</v>
      </c>
      <c r="F74" s="87">
        <v>4.6847986371531182E-2</v>
      </c>
      <c r="G74" s="87">
        <v>49022.242245259593</v>
      </c>
      <c r="H74" s="125">
        <v>2296.5933366078211</v>
      </c>
    </row>
    <row r="75" spans="2:8" x14ac:dyDescent="0.2">
      <c r="B75" s="80" t="s">
        <v>280</v>
      </c>
      <c r="C75" s="81">
        <v>5</v>
      </c>
      <c r="D75" s="82">
        <v>0.16280098210012589</v>
      </c>
      <c r="E75" s="82">
        <v>9.117454254271587E-2</v>
      </c>
      <c r="F75" s="82">
        <v>7.1626439557410077E-2</v>
      </c>
      <c r="G75" s="82">
        <v>58937.908613178479</v>
      </c>
      <c r="H75" s="95">
        <v>4221.5125489219872</v>
      </c>
    </row>
    <row r="76" spans="2:8" x14ac:dyDescent="0.2">
      <c r="B76" s="85" t="s">
        <v>281</v>
      </c>
      <c r="C76" s="86">
        <v>90</v>
      </c>
      <c r="D76" s="87">
        <v>0.14869538440197491</v>
      </c>
      <c r="E76" s="87">
        <v>6.5130804023207325E-2</v>
      </c>
      <c r="F76" s="87">
        <v>8.3564580378767586E-2</v>
      </c>
      <c r="G76" s="87">
        <v>61781.910456759782</v>
      </c>
      <c r="H76" s="125">
        <v>5162.7794223177243</v>
      </c>
    </row>
    <row r="77" spans="2:8" x14ac:dyDescent="0.2">
      <c r="B77" s="80" t="s">
        <v>282</v>
      </c>
      <c r="C77" s="81">
        <v>23</v>
      </c>
      <c r="D77" s="82">
        <v>0.12096202610721089</v>
      </c>
      <c r="E77" s="82">
        <v>6.6233915915623082E-2</v>
      </c>
      <c r="F77" s="82">
        <v>5.472811019158777E-2</v>
      </c>
      <c r="G77" s="82">
        <v>249267.45601004819</v>
      </c>
      <c r="H77" s="95">
        <v>13641.936799694669</v>
      </c>
    </row>
    <row r="78" spans="2:8" x14ac:dyDescent="0.2">
      <c r="B78" s="85" t="s">
        <v>283</v>
      </c>
      <c r="C78" s="86">
        <v>21</v>
      </c>
      <c r="D78" s="87">
        <v>6.5145175903272429E-2</v>
      </c>
      <c r="E78" s="87">
        <v>6.0418649297500557E-2</v>
      </c>
      <c r="F78" s="87">
        <v>4.7265266057718719E-3</v>
      </c>
      <c r="G78" s="87">
        <v>50331.230437302707</v>
      </c>
      <c r="H78" s="125">
        <v>237.89189976314631</v>
      </c>
    </row>
    <row r="79" spans="2:8" x14ac:dyDescent="0.2">
      <c r="B79" s="80" t="s">
        <v>311</v>
      </c>
      <c r="C79" s="81">
        <v>46</v>
      </c>
      <c r="D79" s="82">
        <v>0.17382212220002979</v>
      </c>
      <c r="E79" s="82">
        <v>9.6546609825908083E-2</v>
      </c>
      <c r="F79" s="82">
        <v>7.7275512374121683E-2</v>
      </c>
      <c r="G79" s="82">
        <v>25354.82894706968</v>
      </c>
      <c r="H79" s="95">
        <v>1959.307398043022</v>
      </c>
    </row>
    <row r="80" spans="2:8" x14ac:dyDescent="0.2">
      <c r="B80" s="85" t="s">
        <v>285</v>
      </c>
      <c r="C80" s="86">
        <v>128</v>
      </c>
      <c r="D80" s="87">
        <v>0.10934263331915781</v>
      </c>
      <c r="E80" s="87">
        <v>6.5468101748662008E-2</v>
      </c>
      <c r="F80" s="87">
        <v>4.3874531570495777E-2</v>
      </c>
      <c r="G80" s="87">
        <v>246935.02789589509</v>
      </c>
      <c r="H80" s="125">
        <v>10834.158677279711</v>
      </c>
    </row>
    <row r="81" spans="2:8" x14ac:dyDescent="0.2">
      <c r="B81" s="80" t="s">
        <v>170</v>
      </c>
      <c r="C81" s="81">
        <v>4</v>
      </c>
      <c r="D81" s="82">
        <v>0.21622617219552931</v>
      </c>
      <c r="E81" s="82">
        <v>5.171854962562112E-2</v>
      </c>
      <c r="F81" s="82">
        <v>0.1645076225699082</v>
      </c>
      <c r="G81" s="82">
        <v>7856.1790707574582</v>
      </c>
      <c r="H81" s="95">
        <v>1292.4013414137801</v>
      </c>
    </row>
    <row r="82" spans="2:8" x14ac:dyDescent="0.2">
      <c r="B82" s="85" t="s">
        <v>146</v>
      </c>
      <c r="C82" s="86">
        <v>100</v>
      </c>
      <c r="D82" s="87">
        <v>0.13746726252759889</v>
      </c>
      <c r="E82" s="87">
        <v>8.478200061595266E-2</v>
      </c>
      <c r="F82" s="87">
        <v>5.2685261911646263E-2</v>
      </c>
      <c r="G82" s="87">
        <v>215780.55587079519</v>
      </c>
      <c r="H82" s="125">
        <v>11368.45510149346</v>
      </c>
    </row>
    <row r="83" spans="2:8" x14ac:dyDescent="0.2">
      <c r="B83" s="80" t="s">
        <v>286</v>
      </c>
      <c r="C83" s="81">
        <v>47</v>
      </c>
      <c r="D83" s="82">
        <v>9.6829256334473299E-2</v>
      </c>
      <c r="E83" s="82">
        <v>8.2025402909461448E-2</v>
      </c>
      <c r="F83" s="82">
        <v>1.4803853425011851E-2</v>
      </c>
      <c r="G83" s="82">
        <v>34775.648313111808</v>
      </c>
      <c r="H83" s="95">
        <v>514.81360038706782</v>
      </c>
    </row>
    <row r="84" spans="2:8" x14ac:dyDescent="0.2">
      <c r="B84" s="85" t="s">
        <v>287</v>
      </c>
      <c r="C84" s="86">
        <v>14</v>
      </c>
      <c r="D84" s="87">
        <v>6.5993870882402161E-2</v>
      </c>
      <c r="E84" s="87">
        <v>7.3832643801925529E-2</v>
      </c>
      <c r="F84" s="87">
        <v>-7.838772919523368E-3</v>
      </c>
      <c r="G84" s="87">
        <v>8736.488800577421</v>
      </c>
      <c r="H84" s="125">
        <v>-68.483351821685474</v>
      </c>
    </row>
    <row r="85" spans="2:8" x14ac:dyDescent="0.2">
      <c r="B85" s="80" t="s">
        <v>288</v>
      </c>
      <c r="C85" s="81">
        <v>13</v>
      </c>
      <c r="D85" s="82">
        <v>0.21651257400852919</v>
      </c>
      <c r="E85" s="82">
        <v>6.6647212405489556E-2</v>
      </c>
      <c r="F85" s="82">
        <v>0.14986536160303959</v>
      </c>
      <c r="G85" s="82">
        <v>17941.236636871039</v>
      </c>
      <c r="H85" s="95">
        <v>2688.7699161903811</v>
      </c>
    </row>
    <row r="86" spans="2:8" x14ac:dyDescent="0.2">
      <c r="B86" s="85" t="s">
        <v>312</v>
      </c>
      <c r="C86" s="86">
        <v>20</v>
      </c>
      <c r="D86" s="87">
        <v>0.13799322548738041</v>
      </c>
      <c r="E86" s="87">
        <v>7.6849294080451269E-2</v>
      </c>
      <c r="F86" s="87">
        <v>6.1143931406929142E-2</v>
      </c>
      <c r="G86" s="87">
        <v>11659.33281328772</v>
      </c>
      <c r="H86" s="125">
        <v>712.89744578622276</v>
      </c>
    </row>
    <row r="87" spans="2:8" x14ac:dyDescent="0.2">
      <c r="B87" s="80" t="s">
        <v>166</v>
      </c>
      <c r="C87" s="81">
        <v>327</v>
      </c>
      <c r="D87" s="82">
        <v>0.15247412538660129</v>
      </c>
      <c r="E87" s="82">
        <v>9.1917923778378208E-2</v>
      </c>
      <c r="F87" s="82">
        <v>6.0556201608223108E-2</v>
      </c>
      <c r="G87" s="82">
        <v>177491.6498376611</v>
      </c>
      <c r="H87" s="95">
        <v>10748.220131345541</v>
      </c>
    </row>
    <row r="88" spans="2:8" x14ac:dyDescent="0.2">
      <c r="B88" s="85" t="s">
        <v>162</v>
      </c>
      <c r="C88" s="86">
        <v>259</v>
      </c>
      <c r="D88" s="87">
        <v>0.2264162980074301</v>
      </c>
      <c r="E88" s="87">
        <v>7.959319907725057E-2</v>
      </c>
      <c r="F88" s="87">
        <v>0.1468230989301795</v>
      </c>
      <c r="G88" s="87">
        <v>227126.82173809211</v>
      </c>
      <c r="H88" s="125">
        <v>33347.463817749143</v>
      </c>
    </row>
    <row r="89" spans="2:8" x14ac:dyDescent="0.2">
      <c r="B89" s="80" t="s">
        <v>14</v>
      </c>
      <c r="C89" s="81">
        <v>40</v>
      </c>
      <c r="D89" s="82">
        <v>8.0352327936607959E-2</v>
      </c>
      <c r="E89" s="82">
        <v>6.7849661228686742E-2</v>
      </c>
      <c r="F89" s="82">
        <v>1.2502666707921221E-2</v>
      </c>
      <c r="G89" s="82">
        <v>50112.3739600591</v>
      </c>
      <c r="H89" s="95">
        <v>626.53830956532909</v>
      </c>
    </row>
    <row r="90" spans="2:8" x14ac:dyDescent="0.2">
      <c r="B90" s="85" t="s">
        <v>289</v>
      </c>
      <c r="C90" s="86">
        <v>21</v>
      </c>
      <c r="D90" s="87">
        <v>9.1656839473964902E-3</v>
      </c>
      <c r="E90" s="87">
        <v>4.7889990139194122E-2</v>
      </c>
      <c r="F90" s="87">
        <v>-3.8724306191797633E-2</v>
      </c>
      <c r="G90" s="87">
        <v>116208.3874658876</v>
      </c>
      <c r="H90" s="125">
        <v>-4500.089178284089</v>
      </c>
    </row>
    <row r="91" spans="2:8" x14ac:dyDescent="0.2">
      <c r="B91" s="80" t="s">
        <v>150</v>
      </c>
      <c r="C91" s="81">
        <v>126</v>
      </c>
      <c r="D91" s="82">
        <v>0.14098722108624109</v>
      </c>
      <c r="E91" s="82">
        <v>8.5691348225250694E-2</v>
      </c>
      <c r="F91" s="82">
        <v>5.5295872860990462E-2</v>
      </c>
      <c r="G91" s="82">
        <v>160049.16272513921</v>
      </c>
      <c r="H91" s="95">
        <v>8850.0581535572692</v>
      </c>
    </row>
    <row r="92" spans="2:8" x14ac:dyDescent="0.2">
      <c r="B92" s="85" t="s">
        <v>290</v>
      </c>
      <c r="C92" s="86">
        <v>77</v>
      </c>
      <c r="D92" s="87">
        <v>0.25710556470786178</v>
      </c>
      <c r="E92" s="87">
        <v>5.8963586912206711E-2</v>
      </c>
      <c r="F92" s="87">
        <v>0.19814197779565509</v>
      </c>
      <c r="G92" s="87">
        <v>233719.8532731056</v>
      </c>
      <c r="H92" s="125">
        <v>46309.713977643463</v>
      </c>
    </row>
    <row r="93" spans="2:8" x14ac:dyDescent="0.2">
      <c r="B93" s="80" t="s">
        <v>292</v>
      </c>
      <c r="C93" s="81">
        <v>20</v>
      </c>
      <c r="D93" s="82">
        <v>1.0006944435858329</v>
      </c>
      <c r="E93" s="82">
        <v>7.3387852947551319E-2</v>
      </c>
      <c r="F93" s="82">
        <v>0.9273065906382818</v>
      </c>
      <c r="G93" s="82">
        <v>23878.733456798251</v>
      </c>
      <c r="H93" s="95">
        <v>22142.906910583861</v>
      </c>
    </row>
    <row r="94" spans="2:8" x14ac:dyDescent="0.2">
      <c r="B94" s="85" t="s">
        <v>297</v>
      </c>
      <c r="C94" s="86">
        <v>7887</v>
      </c>
      <c r="D94" s="87">
        <v>7.3587973380493277E-2</v>
      </c>
      <c r="E94" s="87">
        <v>5.865641000984248E-2</v>
      </c>
      <c r="F94" s="87">
        <v>1.49315633706508E-2</v>
      </c>
      <c r="G94" s="87">
        <v>20602808.337851088</v>
      </c>
      <c r="H94" s="125">
        <v>307632.13830999611</v>
      </c>
    </row>
    <row r="95" spans="2:8" x14ac:dyDescent="0.2">
      <c r="B95" s="80" t="s">
        <v>293</v>
      </c>
      <c r="C95" s="81">
        <v>21</v>
      </c>
      <c r="D95" s="82">
        <v>0.19975223656269581</v>
      </c>
      <c r="E95" s="82">
        <v>6.1953377832817583E-2</v>
      </c>
      <c r="F95" s="82">
        <v>0.13779885872987821</v>
      </c>
      <c r="G95" s="82">
        <v>45937.255885784492</v>
      </c>
      <c r="H95" s="95">
        <v>6330.1014342434837</v>
      </c>
    </row>
    <row r="96" spans="2:8" x14ac:dyDescent="0.2">
      <c r="B96" s="85" t="s">
        <v>313</v>
      </c>
      <c r="C96" s="86">
        <v>10</v>
      </c>
      <c r="D96" s="87">
        <v>0.16353786116668109</v>
      </c>
      <c r="E96" s="87">
        <v>7.1358326315588652E-2</v>
      </c>
      <c r="F96" s="87">
        <v>9.217953485109244E-2</v>
      </c>
      <c r="G96" s="87">
        <v>78970.781553453227</v>
      </c>
      <c r="H96" s="125">
        <v>7279.4899104245496</v>
      </c>
    </row>
    <row r="97" spans="2:8" x14ac:dyDescent="0.2">
      <c r="B97" s="80" t="s">
        <v>294</v>
      </c>
      <c r="C97" s="81">
        <v>30</v>
      </c>
      <c r="D97" s="82">
        <v>9.7437492743921134E-2</v>
      </c>
      <c r="E97" s="82">
        <v>6.6319324701793539E-2</v>
      </c>
      <c r="F97" s="82">
        <v>3.1118168042127591E-2</v>
      </c>
      <c r="G97" s="82">
        <v>51347.458521979381</v>
      </c>
      <c r="H97" s="95">
        <v>1597.838842823131</v>
      </c>
    </row>
    <row r="98" spans="2:8" x14ac:dyDescent="0.2">
      <c r="B98" s="85" t="s">
        <v>314</v>
      </c>
      <c r="C98" s="86">
        <v>8</v>
      </c>
      <c r="D98" s="87">
        <v>-0.1218055330572114</v>
      </c>
      <c r="E98" s="87"/>
      <c r="F98" s="87"/>
      <c r="G98" s="87">
        <v>52.744472221479953</v>
      </c>
      <c r="H98" s="125"/>
    </row>
    <row r="99" spans="2:8" x14ac:dyDescent="0.2">
      <c r="B99" s="80" t="s">
        <v>295</v>
      </c>
      <c r="C99" s="81">
        <v>21</v>
      </c>
      <c r="D99" s="82">
        <v>6.6218228302135501E-2</v>
      </c>
      <c r="E99" s="82">
        <v>4.0659944271716167E-2</v>
      </c>
      <c r="F99" s="82">
        <v>2.5558284030419331E-2</v>
      </c>
      <c r="G99" s="82">
        <v>246563.06353837319</v>
      </c>
      <c r="H99" s="95">
        <v>6301.7288093240704</v>
      </c>
    </row>
    <row r="100" spans="2:8" x14ac:dyDescent="0.2">
      <c r="B100" s="85" t="s">
        <v>296</v>
      </c>
      <c r="C100" s="86">
        <v>19</v>
      </c>
      <c r="D100" s="87">
        <v>8.8526533531757726E-2</v>
      </c>
      <c r="E100" s="87">
        <v>6.2369678153552793E-2</v>
      </c>
      <c r="F100" s="87">
        <v>2.6156855378204929E-2</v>
      </c>
      <c r="G100" s="87">
        <v>16140.390017194761</v>
      </c>
      <c r="H100" s="125">
        <v>422.18184742758592</v>
      </c>
    </row>
  </sheetData>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H100"/>
  <sheetViews>
    <sheetView workbookViewId="0"/>
  </sheetViews>
  <sheetFormatPr baseColWidth="10" defaultColWidth="8.83203125" defaultRowHeight="15" x14ac:dyDescent="0.2"/>
  <cols>
    <col min="2" max="2" width="35" customWidth="1"/>
    <col min="3" max="8" width="14" customWidth="1"/>
  </cols>
  <sheetData>
    <row r="1" spans="2:8" ht="22" customHeight="1" x14ac:dyDescent="0.2">
      <c r="B1" s="71" t="s">
        <v>315</v>
      </c>
    </row>
    <row r="2" spans="2:8" ht="20" customHeight="1" x14ac:dyDescent="0.2">
      <c r="B2" s="72" t="s">
        <v>316</v>
      </c>
    </row>
    <row r="3" spans="2:8" ht="20" customHeight="1" x14ac:dyDescent="0.2">
      <c r="B3" s="124" t="s">
        <v>300</v>
      </c>
    </row>
    <row r="4" spans="2:8" ht="20" customHeight="1" x14ac:dyDescent="0.2">
      <c r="B4" s="79" t="s">
        <v>180</v>
      </c>
      <c r="C4" s="79" t="s">
        <v>185</v>
      </c>
      <c r="D4" s="79" t="s">
        <v>189</v>
      </c>
      <c r="E4" s="79" t="s">
        <v>193</v>
      </c>
      <c r="F4" s="79" t="s">
        <v>217</v>
      </c>
      <c r="G4" s="79" t="s">
        <v>201</v>
      </c>
      <c r="H4" s="79" t="s">
        <v>206</v>
      </c>
    </row>
    <row r="5" spans="2:8" x14ac:dyDescent="0.2">
      <c r="B5" s="80" t="s">
        <v>218</v>
      </c>
      <c r="C5" s="81">
        <v>44</v>
      </c>
      <c r="D5" s="82">
        <v>0.59684133845948506</v>
      </c>
      <c r="E5" s="82">
        <v>6.5712767634621527E-2</v>
      </c>
      <c r="F5" s="82">
        <v>0.53112857082486353</v>
      </c>
      <c r="G5" s="82">
        <v>5371.8625915877728</v>
      </c>
      <c r="H5" s="95">
        <v>2853.1497009375612</v>
      </c>
    </row>
    <row r="6" spans="2:8" x14ac:dyDescent="0.2">
      <c r="B6" s="85" t="s">
        <v>219</v>
      </c>
      <c r="C6" s="86">
        <v>92</v>
      </c>
      <c r="D6" s="87">
        <v>0.30151789992333922</v>
      </c>
      <c r="E6" s="87">
        <v>8.8632451071633228E-2</v>
      </c>
      <c r="F6" s="87">
        <v>0.21288544885170599</v>
      </c>
      <c r="G6" s="87">
        <v>150956.49441864481</v>
      </c>
      <c r="H6" s="125">
        <v>32136.441071393248</v>
      </c>
    </row>
    <row r="7" spans="2:8" x14ac:dyDescent="0.2">
      <c r="B7" s="80" t="s">
        <v>220</v>
      </c>
      <c r="C7" s="81">
        <v>20</v>
      </c>
      <c r="D7" s="82">
        <v>0.18567921666140619</v>
      </c>
      <c r="E7" s="82">
        <v>6.8104091986289306E-2</v>
      </c>
      <c r="F7" s="82">
        <v>0.1175751246751169</v>
      </c>
      <c r="G7" s="82">
        <v>111793.26772873</v>
      </c>
      <c r="H7" s="95">
        <v>13144.10739104415</v>
      </c>
    </row>
    <row r="8" spans="2:8" x14ac:dyDescent="0.2">
      <c r="B8" s="85" t="s">
        <v>221</v>
      </c>
      <c r="C8" s="86">
        <v>63</v>
      </c>
      <c r="D8" s="87">
        <v>0.159850905512989</v>
      </c>
      <c r="E8" s="87">
        <v>7.2557283931575511E-2</v>
      </c>
      <c r="F8" s="87">
        <v>8.7293621581413489E-2</v>
      </c>
      <c r="G8" s="87">
        <v>41387.243372959601</v>
      </c>
      <c r="H8" s="125">
        <v>3612.8423612969991</v>
      </c>
    </row>
    <row r="9" spans="2:8" x14ac:dyDescent="0.2">
      <c r="B9" s="80" t="s">
        <v>10</v>
      </c>
      <c r="C9" s="81">
        <v>19</v>
      </c>
      <c r="D9" s="82">
        <v>5.0638331441456949E-2</v>
      </c>
      <c r="E9" s="82">
        <v>4.6950247772548533E-2</v>
      </c>
      <c r="F9" s="82">
        <v>3.6880836689084161E-3</v>
      </c>
      <c r="G9" s="82">
        <v>262771.38030964747</v>
      </c>
      <c r="H9" s="95">
        <v>969.12283637653366</v>
      </c>
    </row>
    <row r="10" spans="2:8" x14ac:dyDescent="0.2">
      <c r="B10" s="85" t="s">
        <v>18</v>
      </c>
      <c r="C10" s="86">
        <v>65</v>
      </c>
      <c r="D10" s="87">
        <v>0.1838162512456584</v>
      </c>
      <c r="E10" s="87">
        <v>8.108584666701292E-2</v>
      </c>
      <c r="F10" s="87">
        <v>0.1027304045786455</v>
      </c>
      <c r="G10" s="87">
        <v>45722.77814266707</v>
      </c>
      <c r="H10" s="125">
        <v>4697.1194970558363</v>
      </c>
    </row>
    <row r="11" spans="2:8" x14ac:dyDescent="0.2">
      <c r="B11" s="80" t="s">
        <v>301</v>
      </c>
      <c r="C11" s="81">
        <v>9</v>
      </c>
      <c r="D11" s="82">
        <v>-1.217422011748052E-4</v>
      </c>
      <c r="E11" s="82">
        <v>4.2678069974150419E-2</v>
      </c>
      <c r="F11" s="82">
        <v>-4.2799812175325233E-2</v>
      </c>
      <c r="G11" s="82">
        <v>2575600.8446709649</v>
      </c>
      <c r="H11" s="95">
        <v>-110235.2323905263</v>
      </c>
    </row>
    <row r="12" spans="2:8" x14ac:dyDescent="0.2">
      <c r="B12" s="85" t="s">
        <v>223</v>
      </c>
      <c r="C12" s="86">
        <v>644</v>
      </c>
      <c r="D12" s="87">
        <v>-2.3609760109127959E-4</v>
      </c>
      <c r="E12" s="87">
        <v>3.9178351906535118E-2</v>
      </c>
      <c r="F12" s="87">
        <v>-3.9414449507626403E-2</v>
      </c>
      <c r="G12" s="87">
        <v>560521.67709532753</v>
      </c>
      <c r="H12" s="125">
        <v>-22092.653339803859</v>
      </c>
    </row>
    <row r="13" spans="2:8" x14ac:dyDescent="0.2">
      <c r="B13" s="80" t="s">
        <v>224</v>
      </c>
      <c r="C13" s="81">
        <v>22</v>
      </c>
      <c r="D13" s="82">
        <v>0.15849331108066339</v>
      </c>
      <c r="E13" s="82">
        <v>7.0525862704202635E-2</v>
      </c>
      <c r="F13" s="82">
        <v>8.7967448376460783E-2</v>
      </c>
      <c r="G13" s="82">
        <v>18984.898002106849</v>
      </c>
      <c r="H13" s="95">
        <v>1670.053034932708</v>
      </c>
    </row>
    <row r="14" spans="2:8" x14ac:dyDescent="0.2">
      <c r="B14" s="85" t="s">
        <v>158</v>
      </c>
      <c r="C14" s="86">
        <v>43</v>
      </c>
      <c r="D14" s="87">
        <v>0.22421933236723701</v>
      </c>
      <c r="E14" s="87">
        <v>7.9197108715877623E-2</v>
      </c>
      <c r="F14" s="87">
        <v>0.14502222365135939</v>
      </c>
      <c r="G14" s="87">
        <v>99777.613644474521</v>
      </c>
      <c r="H14" s="125">
        <v>14469.971401347921</v>
      </c>
    </row>
    <row r="15" spans="2:8" x14ac:dyDescent="0.2">
      <c r="B15" s="80" t="s">
        <v>225</v>
      </c>
      <c r="C15" s="81">
        <v>29</v>
      </c>
      <c r="D15" s="82">
        <v>0.19376921975091629</v>
      </c>
      <c r="E15" s="82">
        <v>6.17172225115327E-2</v>
      </c>
      <c r="F15" s="82">
        <v>0.13205199723938371</v>
      </c>
      <c r="G15" s="82">
        <v>48073.268223091611</v>
      </c>
      <c r="H15" s="95">
        <v>6348.1710826838435</v>
      </c>
    </row>
    <row r="16" spans="2:8" x14ac:dyDescent="0.2">
      <c r="B16" s="85" t="s">
        <v>226</v>
      </c>
      <c r="C16" s="86">
        <v>42</v>
      </c>
      <c r="D16" s="87">
        <v>2.520632388020236E-5</v>
      </c>
      <c r="E16" s="87">
        <v>4.2515599336696588E-2</v>
      </c>
      <c r="F16" s="87">
        <v>-4.2490393012816388E-2</v>
      </c>
      <c r="G16" s="87">
        <v>720332.82314675744</v>
      </c>
      <c r="H16" s="125">
        <v>-30607.224755537289</v>
      </c>
    </row>
    <row r="17" spans="2:8" x14ac:dyDescent="0.2">
      <c r="B17" s="80" t="s">
        <v>30</v>
      </c>
      <c r="C17" s="81">
        <v>39</v>
      </c>
      <c r="D17" s="82">
        <v>0.15910130983600129</v>
      </c>
      <c r="E17" s="82">
        <v>7.5359644573567711E-2</v>
      </c>
      <c r="F17" s="82">
        <v>8.3741665262433554E-2</v>
      </c>
      <c r="G17" s="82">
        <v>24315.888315019951</v>
      </c>
      <c r="H17" s="95">
        <v>2036.25297983512</v>
      </c>
    </row>
    <row r="18" spans="2:8" x14ac:dyDescent="0.2">
      <c r="B18" s="85" t="s">
        <v>227</v>
      </c>
      <c r="C18" s="86">
        <v>159</v>
      </c>
      <c r="D18" s="87">
        <v>0.22408826449922931</v>
      </c>
      <c r="E18" s="87">
        <v>7.5792926481954723E-2</v>
      </c>
      <c r="F18" s="87">
        <v>0.1482953380172746</v>
      </c>
      <c r="G18" s="87">
        <v>50252.398180462973</v>
      </c>
      <c r="H18" s="125">
        <v>7452.1963743504302</v>
      </c>
    </row>
    <row r="19" spans="2:8" x14ac:dyDescent="0.2">
      <c r="B19" s="80" t="s">
        <v>228</v>
      </c>
      <c r="C19" s="81">
        <v>19</v>
      </c>
      <c r="D19" s="82">
        <v>0.16037624783600901</v>
      </c>
      <c r="E19" s="82">
        <v>7.1557808301986492E-2</v>
      </c>
      <c r="F19" s="82">
        <v>8.8818439534022464E-2</v>
      </c>
      <c r="G19" s="82">
        <v>142892.57409594019</v>
      </c>
      <c r="H19" s="95">
        <v>12691.495452201079</v>
      </c>
    </row>
    <row r="20" spans="2:8" x14ac:dyDescent="0.2">
      <c r="B20" s="85" t="s">
        <v>12</v>
      </c>
      <c r="C20" s="86">
        <v>42</v>
      </c>
      <c r="D20" s="87">
        <v>0.12571373493792701</v>
      </c>
      <c r="E20" s="87">
        <v>6.6523391505512758E-2</v>
      </c>
      <c r="F20" s="87">
        <v>5.919034343241425E-2</v>
      </c>
      <c r="G20" s="87">
        <v>17669.808341309399</v>
      </c>
      <c r="H20" s="125">
        <v>1045.8820241070409</v>
      </c>
    </row>
    <row r="21" spans="2:8" x14ac:dyDescent="0.2">
      <c r="B21" s="80" t="s">
        <v>229</v>
      </c>
      <c r="C21" s="81">
        <v>9</v>
      </c>
      <c r="D21" s="82">
        <v>0.12748997166579421</v>
      </c>
      <c r="E21" s="82">
        <v>8.9732147972894374E-2</v>
      </c>
      <c r="F21" s="82">
        <v>3.7757823692899858E-2</v>
      </c>
      <c r="G21" s="82">
        <v>81698.461799697296</v>
      </c>
      <c r="H21" s="95">
        <v>3084.756116614084</v>
      </c>
    </row>
    <row r="22" spans="2:8" x14ac:dyDescent="0.2">
      <c r="B22" s="85" t="s">
        <v>230</v>
      </c>
      <c r="C22" s="86">
        <v>104</v>
      </c>
      <c r="D22" s="87">
        <v>0.20203511514327391</v>
      </c>
      <c r="E22" s="87">
        <v>7.9996960860188551E-2</v>
      </c>
      <c r="F22" s="87">
        <v>0.1220381542830853</v>
      </c>
      <c r="G22" s="87">
        <v>95778.554586132333</v>
      </c>
      <c r="H22" s="125">
        <v>11688.63802159333</v>
      </c>
    </row>
    <row r="23" spans="2:8" x14ac:dyDescent="0.2">
      <c r="B23" s="80" t="s">
        <v>231</v>
      </c>
      <c r="C23" s="81">
        <v>38</v>
      </c>
      <c r="D23" s="82">
        <v>2.152868641897023E-3</v>
      </c>
      <c r="E23" s="82">
        <v>5.6791370737107133E-2</v>
      </c>
      <c r="F23" s="82">
        <v>-5.4638502095210109E-2</v>
      </c>
      <c r="G23" s="82">
        <v>44174.933015673123</v>
      </c>
      <c r="H23" s="95">
        <v>-2413.6521701326219</v>
      </c>
    </row>
    <row r="24" spans="2:8" x14ac:dyDescent="0.2">
      <c r="B24" s="85" t="s">
        <v>232</v>
      </c>
      <c r="C24" s="86">
        <v>118</v>
      </c>
      <c r="D24" s="87">
        <v>0.30099809269481909</v>
      </c>
      <c r="E24" s="87">
        <v>7.7534617278202739E-2</v>
      </c>
      <c r="F24" s="87">
        <v>0.22346347541661629</v>
      </c>
      <c r="G24" s="87">
        <v>82163.002202410687</v>
      </c>
      <c r="H24" s="125">
        <v>18360.430022813791</v>
      </c>
    </row>
    <row r="25" spans="2:8" x14ac:dyDescent="0.2">
      <c r="B25" s="80" t="s">
        <v>148</v>
      </c>
      <c r="C25" s="81">
        <v>64</v>
      </c>
      <c r="D25" s="82">
        <v>0.35699284373300821</v>
      </c>
      <c r="E25" s="82">
        <v>9.0123327421230429E-2</v>
      </c>
      <c r="F25" s="82">
        <v>0.2668695163117778</v>
      </c>
      <c r="G25" s="82">
        <v>244241.64391189531</v>
      </c>
      <c r="H25" s="95">
        <v>65180.649373960972</v>
      </c>
    </row>
    <row r="26" spans="2:8" x14ac:dyDescent="0.2">
      <c r="B26" s="85" t="s">
        <v>302</v>
      </c>
      <c r="C26" s="86">
        <v>52</v>
      </c>
      <c r="D26" s="87">
        <v>0.1218124002939765</v>
      </c>
      <c r="E26" s="87">
        <v>8.431405289860304E-2</v>
      </c>
      <c r="F26" s="87">
        <v>3.749834739537343E-2</v>
      </c>
      <c r="G26" s="87">
        <v>113385.7329163846</v>
      </c>
      <c r="H26" s="125">
        <v>4251.7776025776193</v>
      </c>
    </row>
    <row r="27" spans="2:8" x14ac:dyDescent="0.2">
      <c r="B27" s="80" t="s">
        <v>234</v>
      </c>
      <c r="C27" s="81">
        <v>26</v>
      </c>
      <c r="D27" s="82">
        <v>7.7064029910767648E-2</v>
      </c>
      <c r="E27" s="82">
        <v>6.0988606827166968E-2</v>
      </c>
      <c r="F27" s="82">
        <v>1.607542308360068E-2</v>
      </c>
      <c r="G27" s="82">
        <v>747748.61940389138</v>
      </c>
      <c r="H27" s="95">
        <v>12020.375417095849</v>
      </c>
    </row>
    <row r="28" spans="2:8" x14ac:dyDescent="0.2">
      <c r="B28" s="85" t="s">
        <v>154</v>
      </c>
      <c r="C28" s="86">
        <v>411</v>
      </c>
      <c r="D28" s="87">
        <v>0.20331105242332259</v>
      </c>
      <c r="E28" s="87">
        <v>9.2047471349802207E-2</v>
      </c>
      <c r="F28" s="87">
        <v>0.1112635810735204</v>
      </c>
      <c r="G28" s="87">
        <v>205547.4035095576</v>
      </c>
      <c r="H28" s="125">
        <v>22869.94019483728</v>
      </c>
    </row>
    <row r="29" spans="2:8" x14ac:dyDescent="0.2">
      <c r="B29" s="80" t="s">
        <v>303</v>
      </c>
      <c r="C29" s="81">
        <v>157</v>
      </c>
      <c r="D29" s="82">
        <v>0.1519123137162996</v>
      </c>
      <c r="E29" s="82">
        <v>7.7212949555997709E-2</v>
      </c>
      <c r="F29" s="82">
        <v>7.4699364160301915E-2</v>
      </c>
      <c r="G29" s="82">
        <v>330172.85122270411</v>
      </c>
      <c r="H29" s="95">
        <v>24663.702049329961</v>
      </c>
    </row>
    <row r="30" spans="2:8" x14ac:dyDescent="0.2">
      <c r="B30" s="85" t="s">
        <v>304</v>
      </c>
      <c r="C30" s="86">
        <v>40</v>
      </c>
      <c r="D30" s="87">
        <v>9.6280503941506737E-2</v>
      </c>
      <c r="E30" s="87">
        <v>6.6346483208795104E-2</v>
      </c>
      <c r="F30" s="87">
        <v>2.993402073271163E-2</v>
      </c>
      <c r="G30" s="87">
        <v>14405.271053341419</v>
      </c>
      <c r="H30" s="125">
        <v>431.20768237105273</v>
      </c>
    </row>
    <row r="31" spans="2:8" x14ac:dyDescent="0.2">
      <c r="B31" s="80" t="s">
        <v>236</v>
      </c>
      <c r="C31" s="81">
        <v>120</v>
      </c>
      <c r="D31" s="82">
        <v>0.24347039293121889</v>
      </c>
      <c r="E31" s="82">
        <v>8.0079222053223861E-2</v>
      </c>
      <c r="F31" s="82">
        <v>0.16339117087799501</v>
      </c>
      <c r="G31" s="82">
        <v>28580.267832005571</v>
      </c>
      <c r="H31" s="95">
        <v>4669.7634250780857</v>
      </c>
    </row>
    <row r="32" spans="2:8" x14ac:dyDescent="0.2">
      <c r="B32" s="85" t="s">
        <v>143</v>
      </c>
      <c r="C32" s="86">
        <v>25</v>
      </c>
      <c r="D32" s="87">
        <v>0.20176415177315549</v>
      </c>
      <c r="E32" s="87">
        <v>8.7203010387145077E-2</v>
      </c>
      <c r="F32" s="87">
        <v>0.1145611413860104</v>
      </c>
      <c r="G32" s="87">
        <v>4367.5741089046096</v>
      </c>
      <c r="H32" s="125">
        <v>500.35427500409952</v>
      </c>
    </row>
    <row r="33" spans="2:8" x14ac:dyDescent="0.2">
      <c r="B33" s="80" t="s">
        <v>140</v>
      </c>
      <c r="C33" s="81">
        <v>167</v>
      </c>
      <c r="D33" s="82">
        <v>0.1250180505382098</v>
      </c>
      <c r="E33" s="82">
        <v>7.4274008417380771E-2</v>
      </c>
      <c r="F33" s="82">
        <v>5.0744042120829058E-2</v>
      </c>
      <c r="G33" s="82">
        <v>63608.975669080573</v>
      </c>
      <c r="H33" s="95">
        <v>3227.776540614615</v>
      </c>
    </row>
    <row r="34" spans="2:8" x14ac:dyDescent="0.2">
      <c r="B34" s="85" t="s">
        <v>305</v>
      </c>
      <c r="C34" s="86">
        <v>51</v>
      </c>
      <c r="D34" s="87">
        <v>0.1519800619615943</v>
      </c>
      <c r="E34" s="87">
        <v>7.877237983650752E-2</v>
      </c>
      <c r="F34" s="87">
        <v>7.3207682125086784E-2</v>
      </c>
      <c r="G34" s="87">
        <v>23050.226118247429</v>
      </c>
      <c r="H34" s="125">
        <v>1687.453626576031</v>
      </c>
    </row>
    <row r="35" spans="2:8" x14ac:dyDescent="0.2">
      <c r="B35" s="80" t="s">
        <v>238</v>
      </c>
      <c r="C35" s="81">
        <v>84</v>
      </c>
      <c r="D35" s="82">
        <v>0.33004715408573698</v>
      </c>
      <c r="E35" s="82">
        <v>7.9040274403522515E-2</v>
      </c>
      <c r="F35" s="82">
        <v>0.25100687968221452</v>
      </c>
      <c r="G35" s="82">
        <v>91797.90041342414</v>
      </c>
      <c r="H35" s="95">
        <v>23041.904544152261</v>
      </c>
    </row>
    <row r="36" spans="2:8" x14ac:dyDescent="0.2">
      <c r="B36" s="85" t="s">
        <v>239</v>
      </c>
      <c r="C36" s="86">
        <v>97</v>
      </c>
      <c r="D36" s="87">
        <v>0.18311604930439829</v>
      </c>
      <c r="E36" s="87">
        <v>7.1695388835300744E-2</v>
      </c>
      <c r="F36" s="87">
        <v>0.1114206604690975</v>
      </c>
      <c r="G36" s="87">
        <v>27882.5481093741</v>
      </c>
      <c r="H36" s="125">
        <v>3106.6919259078491</v>
      </c>
    </row>
    <row r="37" spans="2:8" x14ac:dyDescent="0.2">
      <c r="B37" s="80" t="s">
        <v>240</v>
      </c>
      <c r="C37" s="81">
        <v>37</v>
      </c>
      <c r="D37" s="82">
        <v>7.4262012483501658E-2</v>
      </c>
      <c r="E37" s="82">
        <v>6.4694267980992995E-2</v>
      </c>
      <c r="F37" s="82">
        <v>9.5677445025086627E-3</v>
      </c>
      <c r="G37" s="82">
        <v>103561.7623080058</v>
      </c>
      <c r="H37" s="95">
        <v>990.85248199253169</v>
      </c>
    </row>
    <row r="38" spans="2:8" x14ac:dyDescent="0.2">
      <c r="B38" s="85" t="s">
        <v>242</v>
      </c>
      <c r="C38" s="86">
        <v>272</v>
      </c>
      <c r="D38" s="87">
        <v>1.5225186309279471E-3</v>
      </c>
      <c r="E38" s="87">
        <v>2.3933902794380981E-2</v>
      </c>
      <c r="F38" s="87">
        <v>-2.2411384163453028E-2</v>
      </c>
      <c r="G38" s="87">
        <v>5735728.8664032361</v>
      </c>
      <c r="H38" s="125">
        <v>-128545.6230823699</v>
      </c>
    </row>
    <row r="39" spans="2:8" x14ac:dyDescent="0.2">
      <c r="B39" s="80" t="s">
        <v>243</v>
      </c>
      <c r="C39" s="81">
        <v>89</v>
      </c>
      <c r="D39" s="82">
        <v>0.2312727904851837</v>
      </c>
      <c r="E39" s="82">
        <v>6.4508971394808615E-2</v>
      </c>
      <c r="F39" s="82">
        <v>0.1667638190903751</v>
      </c>
      <c r="G39" s="82">
        <v>103927.0940080982</v>
      </c>
      <c r="H39" s="95">
        <v>17331.279103754889</v>
      </c>
    </row>
    <row r="40" spans="2:8" x14ac:dyDescent="0.2">
      <c r="B40" s="85" t="s">
        <v>244</v>
      </c>
      <c r="C40" s="86">
        <v>14</v>
      </c>
      <c r="D40" s="87">
        <v>0.17943809666952229</v>
      </c>
      <c r="E40" s="87">
        <v>5.8028873144589828E-2</v>
      </c>
      <c r="F40" s="87">
        <v>0.1214092235249324</v>
      </c>
      <c r="G40" s="87">
        <v>11689.98349122495</v>
      </c>
      <c r="H40" s="125">
        <v>1419.2718186889001</v>
      </c>
    </row>
    <row r="41" spans="2:8" x14ac:dyDescent="0.2">
      <c r="B41" s="80" t="s">
        <v>245</v>
      </c>
      <c r="C41" s="81">
        <v>30</v>
      </c>
      <c r="D41" s="82">
        <v>0.1506958473536899</v>
      </c>
      <c r="E41" s="82">
        <v>7.8697804886267222E-2</v>
      </c>
      <c r="F41" s="82">
        <v>7.1998042467422682E-2</v>
      </c>
      <c r="G41" s="82">
        <v>20349.33336831897</v>
      </c>
      <c r="H41" s="95">
        <v>1465.1121680359699</v>
      </c>
    </row>
    <row r="42" spans="2:8" x14ac:dyDescent="0.2">
      <c r="B42" s="85" t="s">
        <v>306</v>
      </c>
      <c r="C42" s="86">
        <v>28</v>
      </c>
      <c r="D42" s="87">
        <v>2.805867163778392E-2</v>
      </c>
      <c r="E42" s="87">
        <v>6.5338888959456859E-2</v>
      </c>
      <c r="F42" s="87">
        <v>-3.7280217321672943E-2</v>
      </c>
      <c r="G42" s="87">
        <v>8689.5495813865109</v>
      </c>
      <c r="H42" s="125">
        <v>-323.94829682154119</v>
      </c>
    </row>
    <row r="43" spans="2:8" x14ac:dyDescent="0.2">
      <c r="B43" s="80" t="s">
        <v>248</v>
      </c>
      <c r="C43" s="81">
        <v>254</v>
      </c>
      <c r="D43" s="82">
        <v>0.16746973279909441</v>
      </c>
      <c r="E43" s="82">
        <v>7.4476975602565831E-2</v>
      </c>
      <c r="F43" s="82">
        <v>9.2992757196528553E-2</v>
      </c>
      <c r="G43" s="82">
        <v>120286.8205650497</v>
      </c>
      <c r="H43" s="95">
        <v>11185.803098748071</v>
      </c>
    </row>
    <row r="44" spans="2:8" x14ac:dyDescent="0.2">
      <c r="B44" s="85" t="s">
        <v>307</v>
      </c>
      <c r="C44" s="86">
        <v>127</v>
      </c>
      <c r="D44" s="87">
        <v>0.41499554383319731</v>
      </c>
      <c r="E44" s="87">
        <v>7.1980226558383237E-2</v>
      </c>
      <c r="F44" s="87">
        <v>0.34301531727481399</v>
      </c>
      <c r="G44" s="87">
        <v>105390.6533761739</v>
      </c>
      <c r="H44" s="125">
        <v>36150.608405628227</v>
      </c>
    </row>
    <row r="45" spans="2:8" x14ac:dyDescent="0.2">
      <c r="B45" s="80" t="s">
        <v>250</v>
      </c>
      <c r="C45" s="81">
        <v>126</v>
      </c>
      <c r="D45" s="82">
        <v>0.14344724170820461</v>
      </c>
      <c r="E45" s="82">
        <v>7.9476345427233308E-2</v>
      </c>
      <c r="F45" s="82">
        <v>6.3970896280971329E-2</v>
      </c>
      <c r="G45" s="82">
        <v>55112.963103953633</v>
      </c>
      <c r="H45" s="95">
        <v>3525.6256464600169</v>
      </c>
    </row>
    <row r="46" spans="2:8" x14ac:dyDescent="0.2">
      <c r="B46" s="85" t="s">
        <v>252</v>
      </c>
      <c r="C46" s="86">
        <v>34</v>
      </c>
      <c r="D46" s="87">
        <v>8.4470998421373455E-2</v>
      </c>
      <c r="E46" s="87">
        <v>6.3969790567208307E-2</v>
      </c>
      <c r="F46" s="87">
        <v>2.0501207854165149E-2</v>
      </c>
      <c r="G46" s="87">
        <v>60974.824397840137</v>
      </c>
      <c r="H46" s="125">
        <v>1250.0575488513409</v>
      </c>
    </row>
    <row r="47" spans="2:8" x14ac:dyDescent="0.2">
      <c r="B47" s="80" t="s">
        <v>308</v>
      </c>
      <c r="C47" s="81">
        <v>58</v>
      </c>
      <c r="D47" s="82">
        <v>9.4999096754144266E-2</v>
      </c>
      <c r="E47" s="82">
        <v>4.6686154962730597E-2</v>
      </c>
      <c r="F47" s="82">
        <v>4.8312941791413662E-2</v>
      </c>
      <c r="G47" s="82">
        <v>170181.77926743441</v>
      </c>
      <c r="H47" s="95">
        <v>8221.9823957067638</v>
      </c>
    </row>
    <row r="48" spans="2:8" x14ac:dyDescent="0.2">
      <c r="B48" s="85" t="s">
        <v>253</v>
      </c>
      <c r="C48" s="86">
        <v>73</v>
      </c>
      <c r="D48" s="87">
        <v>9.4053627225214542E-2</v>
      </c>
      <c r="E48" s="87">
        <v>5.9640158352076707E-2</v>
      </c>
      <c r="F48" s="87">
        <v>3.4413468873137829E-2</v>
      </c>
      <c r="G48" s="87">
        <v>159248.05571003759</v>
      </c>
      <c r="H48" s="125">
        <v>5480.2780082850986</v>
      </c>
    </row>
    <row r="49" spans="2:8" x14ac:dyDescent="0.2">
      <c r="B49" s="80" t="s">
        <v>254</v>
      </c>
      <c r="C49" s="81">
        <v>134</v>
      </c>
      <c r="D49" s="82">
        <v>0.29006234699140832</v>
      </c>
      <c r="E49" s="82">
        <v>7.5289241203451374E-2</v>
      </c>
      <c r="F49" s="82">
        <v>0.21477310578795691</v>
      </c>
      <c r="G49" s="82">
        <v>100142.90032164881</v>
      </c>
      <c r="H49" s="95">
        <v>21508.00172469431</v>
      </c>
    </row>
    <row r="50" spans="2:8" x14ac:dyDescent="0.2">
      <c r="B50" s="85" t="s">
        <v>255</v>
      </c>
      <c r="C50" s="86">
        <v>70</v>
      </c>
      <c r="D50" s="87">
        <v>0.37612042099479998</v>
      </c>
      <c r="E50" s="87">
        <v>7.4447441527995886E-2</v>
      </c>
      <c r="F50" s="87">
        <v>0.30167297946680421</v>
      </c>
      <c r="G50" s="87">
        <v>75001.218660320228</v>
      </c>
      <c r="H50" s="125">
        <v>22625.841096900069</v>
      </c>
    </row>
    <row r="51" spans="2:8" x14ac:dyDescent="0.2">
      <c r="B51" s="80" t="s">
        <v>256</v>
      </c>
      <c r="C51" s="81">
        <v>20</v>
      </c>
      <c r="D51" s="82">
        <v>6.2607037425570597E-2</v>
      </c>
      <c r="E51" s="82">
        <v>6.5999356024077332E-2</v>
      </c>
      <c r="F51" s="82">
        <v>-3.392318598506736E-3</v>
      </c>
      <c r="G51" s="82">
        <v>243453.32917307271</v>
      </c>
      <c r="H51" s="95">
        <v>-825.87125642219701</v>
      </c>
    </row>
    <row r="52" spans="2:8" x14ac:dyDescent="0.2">
      <c r="B52" s="85" t="s">
        <v>257</v>
      </c>
      <c r="C52" s="86">
        <v>25</v>
      </c>
      <c r="D52" s="87">
        <v>8.5595431847113101E-2</v>
      </c>
      <c r="E52" s="87">
        <v>6.4994273946530304E-2</v>
      </c>
      <c r="F52" s="87">
        <v>2.0601157900582801E-2</v>
      </c>
      <c r="G52" s="87">
        <v>283650.71795265097</v>
      </c>
      <c r="H52" s="125">
        <v>5843.5332291562381</v>
      </c>
    </row>
    <row r="53" spans="2:8" x14ac:dyDescent="0.2">
      <c r="B53" s="80" t="s">
        <v>258</v>
      </c>
      <c r="C53" s="81">
        <v>53</v>
      </c>
      <c r="D53" s="82">
        <v>0.1169453307454892</v>
      </c>
      <c r="E53" s="82">
        <v>6.3239637852473454E-2</v>
      </c>
      <c r="F53" s="82">
        <v>5.3705692893015723E-2</v>
      </c>
      <c r="G53" s="82">
        <v>179160.21280130261</v>
      </c>
      <c r="H53" s="95">
        <v>9621.9233673541003</v>
      </c>
    </row>
    <row r="54" spans="2:8" x14ac:dyDescent="0.2">
      <c r="B54" s="85" t="s">
        <v>309</v>
      </c>
      <c r="C54" s="86">
        <v>145</v>
      </c>
      <c r="D54" s="87">
        <v>6.2325031399651773E-2</v>
      </c>
      <c r="E54" s="87">
        <v>6.1927660843825408E-2</v>
      </c>
      <c r="F54" s="87">
        <v>3.9737055582635822E-4</v>
      </c>
      <c r="G54" s="87">
        <v>321007.85250702681</v>
      </c>
      <c r="H54" s="125">
        <v>127.55906877534289</v>
      </c>
    </row>
    <row r="55" spans="2:8" x14ac:dyDescent="0.2">
      <c r="B55" s="80" t="s">
        <v>32</v>
      </c>
      <c r="C55" s="81">
        <v>130</v>
      </c>
      <c r="D55" s="82">
        <v>0.225353454880832</v>
      </c>
      <c r="E55" s="82">
        <v>8.9850149478543584E-2</v>
      </c>
      <c r="F55" s="82">
        <v>0.13550330540228839</v>
      </c>
      <c r="G55" s="82">
        <v>64621.07714651421</v>
      </c>
      <c r="H55" s="95">
        <v>8756.369552008955</v>
      </c>
    </row>
    <row r="56" spans="2:8" x14ac:dyDescent="0.2">
      <c r="B56" s="85" t="s">
        <v>260</v>
      </c>
      <c r="C56" s="86">
        <v>114</v>
      </c>
      <c r="D56" s="87">
        <v>8.2903372683773735E-2</v>
      </c>
      <c r="E56" s="87">
        <v>8.395589976268894E-2</v>
      </c>
      <c r="F56" s="87">
        <v>-1.052527078915205E-3</v>
      </c>
      <c r="G56" s="87">
        <v>74558.890160129013</v>
      </c>
      <c r="H56" s="125">
        <v>-78.475250867400234</v>
      </c>
    </row>
    <row r="57" spans="2:8" x14ac:dyDescent="0.2">
      <c r="B57" s="80" t="s">
        <v>261</v>
      </c>
      <c r="C57" s="81">
        <v>24</v>
      </c>
      <c r="D57" s="82">
        <v>0.23021392094718579</v>
      </c>
      <c r="E57" s="82">
        <v>8.994283392411255E-2</v>
      </c>
      <c r="F57" s="82">
        <v>0.1402710870230732</v>
      </c>
      <c r="G57" s="82">
        <v>9424.6822822518207</v>
      </c>
      <c r="H57" s="95">
        <v>1322.010428578561</v>
      </c>
    </row>
    <row r="58" spans="2:8" x14ac:dyDescent="0.2">
      <c r="B58" s="85" t="s">
        <v>262</v>
      </c>
      <c r="C58" s="86">
        <v>7</v>
      </c>
      <c r="D58" s="87">
        <v>2.9531447608773239E-2</v>
      </c>
      <c r="E58" s="87">
        <v>0.1020237566412663</v>
      </c>
      <c r="F58" s="87">
        <v>-7.2492309032493082E-2</v>
      </c>
      <c r="G58" s="87">
        <v>427567.33807024441</v>
      </c>
      <c r="H58" s="125">
        <v>-30995.343603588601</v>
      </c>
    </row>
    <row r="59" spans="2:8" x14ac:dyDescent="0.2">
      <c r="B59" s="80" t="s">
        <v>263</v>
      </c>
      <c r="C59" s="81">
        <v>351</v>
      </c>
      <c r="D59" s="82">
        <v>-3.9332888850467443E-2</v>
      </c>
      <c r="E59" s="82">
        <v>8.371100249481199E-2</v>
      </c>
      <c r="F59" s="82">
        <v>-0.1230438913452794</v>
      </c>
      <c r="G59" s="82">
        <v>592393.94889766094</v>
      </c>
      <c r="H59" s="95">
        <v>-72890.456681764816</v>
      </c>
    </row>
    <row r="60" spans="2:8" x14ac:dyDescent="0.2">
      <c r="B60" s="85" t="s">
        <v>264</v>
      </c>
      <c r="C60" s="86">
        <v>79</v>
      </c>
      <c r="D60" s="87">
        <v>9.2063475992478938E-2</v>
      </c>
      <c r="E60" s="87">
        <v>5.9708767361593411E-2</v>
      </c>
      <c r="F60" s="87">
        <v>3.2354708630885527E-2</v>
      </c>
      <c r="G60" s="87">
        <v>361736.54247061978</v>
      </c>
      <c r="H60" s="125">
        <v>11703.88043278085</v>
      </c>
    </row>
    <row r="61" spans="2:8" x14ac:dyDescent="0.2">
      <c r="B61" s="80" t="s">
        <v>265</v>
      </c>
      <c r="C61" s="81">
        <v>143</v>
      </c>
      <c r="D61" s="82">
        <v>0.16193932770572031</v>
      </c>
      <c r="E61" s="82">
        <v>9.9111811526278001E-2</v>
      </c>
      <c r="F61" s="82">
        <v>6.2827516179442308E-2</v>
      </c>
      <c r="G61" s="82">
        <v>213657.1817723526</v>
      </c>
      <c r="H61" s="95">
        <v>13423.550044656529</v>
      </c>
    </row>
    <row r="62" spans="2:8" x14ac:dyDescent="0.2">
      <c r="B62" s="85" t="s">
        <v>28</v>
      </c>
      <c r="C62" s="86">
        <v>25</v>
      </c>
      <c r="D62" s="87">
        <v>0.17098123767411799</v>
      </c>
      <c r="E62" s="87">
        <v>7.1150439331492107E-2</v>
      </c>
      <c r="F62" s="87">
        <v>9.983079834262594E-2</v>
      </c>
      <c r="G62" s="87">
        <v>39558.613652846463</v>
      </c>
      <c r="H62" s="125">
        <v>3949.1679822911642</v>
      </c>
    </row>
    <row r="63" spans="2:8" x14ac:dyDescent="0.2">
      <c r="B63" s="80" t="s">
        <v>266</v>
      </c>
      <c r="C63" s="81">
        <v>20</v>
      </c>
      <c r="D63" s="82">
        <v>0.1192149224301958</v>
      </c>
      <c r="E63" s="82">
        <v>7.0062243180638556E-2</v>
      </c>
      <c r="F63" s="82">
        <v>4.9152679249557268E-2</v>
      </c>
      <c r="G63" s="82">
        <v>22883.045105401648</v>
      </c>
      <c r="H63" s="95">
        <v>1124.7629763189591</v>
      </c>
    </row>
    <row r="64" spans="2:8" x14ac:dyDescent="0.2">
      <c r="B64" s="85" t="s">
        <v>268</v>
      </c>
      <c r="C64" s="86">
        <v>73</v>
      </c>
      <c r="D64" s="87">
        <v>7.199536034262638E-2</v>
      </c>
      <c r="E64" s="87">
        <v>4.8060594650212757E-2</v>
      </c>
      <c r="F64" s="87">
        <v>2.393476569241362E-2</v>
      </c>
      <c r="G64" s="87">
        <v>634347.51947925892</v>
      </c>
      <c r="H64" s="125">
        <v>15182.95924629985</v>
      </c>
    </row>
    <row r="65" spans="2:8" x14ac:dyDescent="0.2">
      <c r="B65" s="80" t="s">
        <v>269</v>
      </c>
      <c r="C65" s="81">
        <v>113</v>
      </c>
      <c r="D65" s="82">
        <v>9.3399860305051971E-2</v>
      </c>
      <c r="E65" s="82">
        <v>8.2388091167639885E-2</v>
      </c>
      <c r="F65" s="82">
        <v>1.101176913741209E-2</v>
      </c>
      <c r="G65" s="82">
        <v>25161.739611122761</v>
      </c>
      <c r="H65" s="95">
        <v>277.07526769336079</v>
      </c>
    </row>
    <row r="66" spans="2:8" x14ac:dyDescent="0.2">
      <c r="B66" s="85" t="s">
        <v>270</v>
      </c>
      <c r="C66" s="86">
        <v>39</v>
      </c>
      <c r="D66" s="87">
        <v>0.13242949648843941</v>
      </c>
      <c r="E66" s="87">
        <v>8.1172310358615676E-2</v>
      </c>
      <c r="F66" s="87">
        <v>5.1257186129823731E-2</v>
      </c>
      <c r="G66" s="87">
        <v>34373.92385791571</v>
      </c>
      <c r="H66" s="125">
        <v>1761.9106131975741</v>
      </c>
    </row>
    <row r="67" spans="2:8" x14ac:dyDescent="0.2">
      <c r="B67" s="80" t="s">
        <v>271</v>
      </c>
      <c r="C67" s="81">
        <v>221</v>
      </c>
      <c r="D67" s="82">
        <v>2.7270455835469179E-2</v>
      </c>
      <c r="E67" s="82">
        <v>4.611718671546379E-2</v>
      </c>
      <c r="F67" s="82">
        <v>-1.8846730879994611E-2</v>
      </c>
      <c r="G67" s="82">
        <v>1052026.3598048009</v>
      </c>
      <c r="H67" s="95">
        <v>-19827.257681901461</v>
      </c>
    </row>
    <row r="68" spans="2:8" x14ac:dyDescent="0.2">
      <c r="B68" s="85" t="s">
        <v>273</v>
      </c>
      <c r="C68" s="86">
        <v>21</v>
      </c>
      <c r="D68" s="87">
        <v>-8.4691273797412418E-3</v>
      </c>
      <c r="E68" s="87">
        <v>7.3924314571900851E-2</v>
      </c>
      <c r="F68" s="87">
        <v>-8.2393441951642096E-2</v>
      </c>
      <c r="G68" s="87">
        <v>5505.80789177099</v>
      </c>
      <c r="H68" s="125">
        <v>-453.64246292752603</v>
      </c>
    </row>
    <row r="69" spans="2:8" x14ac:dyDescent="0.2">
      <c r="B69" s="80" t="s">
        <v>274</v>
      </c>
      <c r="C69" s="81">
        <v>12</v>
      </c>
      <c r="D69" s="82">
        <v>3.1313401260093417E-2</v>
      </c>
      <c r="E69" s="82">
        <v>8.0534366045181521E-2</v>
      </c>
      <c r="F69" s="82">
        <v>-4.9220964785088098E-2</v>
      </c>
      <c r="G69" s="82">
        <v>4072.455417041177</v>
      </c>
      <c r="H69" s="95">
        <v>-200.45018467102511</v>
      </c>
    </row>
    <row r="70" spans="2:8" x14ac:dyDescent="0.2">
      <c r="B70" s="85" t="s">
        <v>275</v>
      </c>
      <c r="C70" s="86">
        <v>55</v>
      </c>
      <c r="D70" s="87">
        <v>0.10524838114320879</v>
      </c>
      <c r="E70" s="87">
        <v>7.6599328385159149E-2</v>
      </c>
      <c r="F70" s="87">
        <v>2.8649052758049631E-2</v>
      </c>
      <c r="G70" s="87">
        <v>22430.75142144295</v>
      </c>
      <c r="H70" s="125">
        <v>642.61978087561579</v>
      </c>
    </row>
    <row r="71" spans="2:8" x14ac:dyDescent="0.2">
      <c r="B71" s="80" t="s">
        <v>276</v>
      </c>
      <c r="C71" s="81">
        <v>65</v>
      </c>
      <c r="D71" s="82">
        <v>0.14802989346499501</v>
      </c>
      <c r="E71" s="82">
        <v>6.4013176197286387E-2</v>
      </c>
      <c r="F71" s="82">
        <v>8.4016717267708652E-2</v>
      </c>
      <c r="G71" s="82">
        <v>26005.292186836941</v>
      </c>
      <c r="H71" s="95">
        <v>2184.879281125633</v>
      </c>
    </row>
    <row r="72" spans="2:8" x14ac:dyDescent="0.2">
      <c r="B72" s="85" t="s">
        <v>277</v>
      </c>
      <c r="C72" s="86">
        <v>3</v>
      </c>
      <c r="D72" s="87">
        <v>7.8847699653801034E-2</v>
      </c>
      <c r="E72" s="87">
        <v>6.6473440922515892E-2</v>
      </c>
      <c r="F72" s="87">
        <v>1.2374258731285139E-2</v>
      </c>
      <c r="G72" s="87">
        <v>17567.614794519181</v>
      </c>
      <c r="H72" s="125">
        <v>217.386210758933</v>
      </c>
    </row>
    <row r="73" spans="2:8" x14ac:dyDescent="0.2">
      <c r="B73" s="80" t="s">
        <v>310</v>
      </c>
      <c r="C73" s="81">
        <v>83</v>
      </c>
      <c r="D73" s="82">
        <v>0.15872866146667419</v>
      </c>
      <c r="E73" s="82">
        <v>5.8589953983336752E-2</v>
      </c>
      <c r="F73" s="82">
        <v>0.1001387074833375</v>
      </c>
      <c r="G73" s="82">
        <v>92075.761423796182</v>
      </c>
      <c r="H73" s="95">
        <v>9220.3477395230948</v>
      </c>
    </row>
    <row r="74" spans="2:8" x14ac:dyDescent="0.2">
      <c r="B74" s="85" t="s">
        <v>279</v>
      </c>
      <c r="C74" s="86">
        <v>26</v>
      </c>
      <c r="D74" s="87">
        <v>0.12570902700728459</v>
      </c>
      <c r="E74" s="87">
        <v>6.3688393443786018E-2</v>
      </c>
      <c r="F74" s="87">
        <v>6.2020633563498552E-2</v>
      </c>
      <c r="G74" s="87">
        <v>53421.310034333503</v>
      </c>
      <c r="H74" s="125">
        <v>3313.223494121446</v>
      </c>
    </row>
    <row r="75" spans="2:8" x14ac:dyDescent="0.2">
      <c r="B75" s="80" t="s">
        <v>280</v>
      </c>
      <c r="C75" s="81">
        <v>5</v>
      </c>
      <c r="D75" s="82">
        <v>0.2161626068348344</v>
      </c>
      <c r="E75" s="82">
        <v>9.7278449405849274E-2</v>
      </c>
      <c r="F75" s="82">
        <v>0.1188841574289852</v>
      </c>
      <c r="G75" s="82">
        <v>56392.565937858271</v>
      </c>
      <c r="H75" s="95">
        <v>6704.1826867807686</v>
      </c>
    </row>
    <row r="76" spans="2:8" x14ac:dyDescent="0.2">
      <c r="B76" s="85" t="s">
        <v>281</v>
      </c>
      <c r="C76" s="86">
        <v>83</v>
      </c>
      <c r="D76" s="87">
        <v>0.13735512199078309</v>
      </c>
      <c r="E76" s="87">
        <v>6.8925277852961153E-2</v>
      </c>
      <c r="F76" s="87">
        <v>6.8429844137821993E-2</v>
      </c>
      <c r="G76" s="87">
        <v>71736.528924806975</v>
      </c>
      <c r="H76" s="125">
        <v>4908.9194933129002</v>
      </c>
    </row>
    <row r="77" spans="2:8" x14ac:dyDescent="0.2">
      <c r="B77" s="80" t="s">
        <v>282</v>
      </c>
      <c r="C77" s="81">
        <v>19</v>
      </c>
      <c r="D77" s="82">
        <v>0.1246138028715582</v>
      </c>
      <c r="E77" s="82">
        <v>7.2198823983264826E-2</v>
      </c>
      <c r="F77" s="82">
        <v>5.2414978888293343E-2</v>
      </c>
      <c r="G77" s="82">
        <v>242075.0288235053</v>
      </c>
      <c r="H77" s="95">
        <v>12688.35752516703</v>
      </c>
    </row>
    <row r="78" spans="2:8" x14ac:dyDescent="0.2">
      <c r="B78" s="85" t="s">
        <v>283</v>
      </c>
      <c r="C78" s="86">
        <v>17</v>
      </c>
      <c r="D78" s="87">
        <v>9.6214974573869058E-2</v>
      </c>
      <c r="E78" s="87">
        <v>6.5581598532479038E-2</v>
      </c>
      <c r="F78" s="87">
        <v>3.063337604139002E-2</v>
      </c>
      <c r="G78" s="87">
        <v>38641.120971377823</v>
      </c>
      <c r="H78" s="125">
        <v>1183.707989377059</v>
      </c>
    </row>
    <row r="79" spans="2:8" x14ac:dyDescent="0.2">
      <c r="B79" s="80" t="s">
        <v>311</v>
      </c>
      <c r="C79" s="81">
        <v>39</v>
      </c>
      <c r="D79" s="82">
        <v>0.20811569519742859</v>
      </c>
      <c r="E79" s="82">
        <v>0.1099279995789023</v>
      </c>
      <c r="F79" s="82">
        <v>9.8187695618526291E-2</v>
      </c>
      <c r="G79" s="82">
        <v>27243.81293409452</v>
      </c>
      <c r="H79" s="95">
        <v>2675.0072118609419</v>
      </c>
    </row>
    <row r="80" spans="2:8" x14ac:dyDescent="0.2">
      <c r="B80" s="85" t="s">
        <v>285</v>
      </c>
      <c r="C80" s="86">
        <v>124</v>
      </c>
      <c r="D80" s="87">
        <v>0.12905417461622931</v>
      </c>
      <c r="E80" s="87">
        <v>6.705942741639162E-2</v>
      </c>
      <c r="F80" s="87">
        <v>6.1994747199837642E-2</v>
      </c>
      <c r="G80" s="87">
        <v>246967.7399800946</v>
      </c>
      <c r="H80" s="125">
        <v>15310.702606581201</v>
      </c>
    </row>
    <row r="81" spans="2:8" x14ac:dyDescent="0.2">
      <c r="B81" s="80" t="s">
        <v>170</v>
      </c>
      <c r="C81" s="81">
        <v>4</v>
      </c>
      <c r="D81" s="82">
        <v>0.20047017341881179</v>
      </c>
      <c r="E81" s="82">
        <v>8.2340147372071557E-2</v>
      </c>
      <c r="F81" s="82">
        <v>0.11813002604674019</v>
      </c>
      <c r="G81" s="82">
        <v>9867.3488087339665</v>
      </c>
      <c r="H81" s="95">
        <v>1165.630171788014</v>
      </c>
    </row>
    <row r="82" spans="2:8" x14ac:dyDescent="0.2">
      <c r="B82" s="85" t="s">
        <v>146</v>
      </c>
      <c r="C82" s="86">
        <v>87</v>
      </c>
      <c r="D82" s="87">
        <v>0.13347772757946741</v>
      </c>
      <c r="E82" s="87">
        <v>9.6762798663517197E-2</v>
      </c>
      <c r="F82" s="87">
        <v>3.6714928915950157E-2</v>
      </c>
      <c r="G82" s="87">
        <v>209679.86351832419</v>
      </c>
      <c r="H82" s="125">
        <v>7698.3812841814033</v>
      </c>
    </row>
    <row r="83" spans="2:8" x14ac:dyDescent="0.2">
      <c r="B83" s="80" t="s">
        <v>286</v>
      </c>
      <c r="C83" s="81">
        <v>46</v>
      </c>
      <c r="D83" s="82">
        <v>9.9806705660017217E-2</v>
      </c>
      <c r="E83" s="82">
        <v>8.4067882715111078E-2</v>
      </c>
      <c r="F83" s="82">
        <v>1.5738822944906139E-2</v>
      </c>
      <c r="G83" s="82">
        <v>38992.26580653905</v>
      </c>
      <c r="H83" s="95">
        <v>613.69236774983585</v>
      </c>
    </row>
    <row r="84" spans="2:8" x14ac:dyDescent="0.2">
      <c r="B84" s="85" t="s">
        <v>287</v>
      </c>
      <c r="C84" s="86">
        <v>11</v>
      </c>
      <c r="D84" s="87">
        <v>6.4192972725804279E-2</v>
      </c>
      <c r="E84" s="87">
        <v>7.0714824939666673E-2</v>
      </c>
      <c r="F84" s="87">
        <v>-6.5218522138623947E-3</v>
      </c>
      <c r="G84" s="87">
        <v>7118.9226764877767</v>
      </c>
      <c r="H84" s="125">
        <v>-46.428561617967013</v>
      </c>
    </row>
    <row r="85" spans="2:8" x14ac:dyDescent="0.2">
      <c r="B85" s="80" t="s">
        <v>288</v>
      </c>
      <c r="C85" s="81">
        <v>11</v>
      </c>
      <c r="D85" s="82">
        <v>0.22407377750341889</v>
      </c>
      <c r="E85" s="82">
        <v>6.8718877947504503E-2</v>
      </c>
      <c r="F85" s="82">
        <v>0.15535489955591439</v>
      </c>
      <c r="G85" s="82">
        <v>19248.457371717861</v>
      </c>
      <c r="H85" s="95">
        <v>2990.342161589529</v>
      </c>
    </row>
    <row r="86" spans="2:8" x14ac:dyDescent="0.2">
      <c r="B86" s="85" t="s">
        <v>312</v>
      </c>
      <c r="C86" s="86">
        <v>17</v>
      </c>
      <c r="D86" s="87">
        <v>0.24518552631402249</v>
      </c>
      <c r="E86" s="87">
        <v>9.9962968243785352E-2</v>
      </c>
      <c r="F86" s="87">
        <v>0.14522255807023721</v>
      </c>
      <c r="G86" s="87">
        <v>9118.6123864053297</v>
      </c>
      <c r="H86" s="125">
        <v>1324.228216804732</v>
      </c>
    </row>
    <row r="87" spans="2:8" x14ac:dyDescent="0.2">
      <c r="B87" s="80" t="s">
        <v>166</v>
      </c>
      <c r="C87" s="81">
        <v>308</v>
      </c>
      <c r="D87" s="82">
        <v>0.13466623344792841</v>
      </c>
      <c r="E87" s="82">
        <v>9.970122806520694E-2</v>
      </c>
      <c r="F87" s="82">
        <v>3.4965005382721501E-2</v>
      </c>
      <c r="G87" s="82">
        <v>219506.19615711359</v>
      </c>
      <c r="H87" s="95">
        <v>7675.0353301741989</v>
      </c>
    </row>
    <row r="88" spans="2:8" x14ac:dyDescent="0.2">
      <c r="B88" s="85" t="s">
        <v>162</v>
      </c>
      <c r="C88" s="86">
        <v>241</v>
      </c>
      <c r="D88" s="87">
        <v>0.18951004844373831</v>
      </c>
      <c r="E88" s="87">
        <v>9.3855484555028082E-2</v>
      </c>
      <c r="F88" s="87">
        <v>9.5654563888710173E-2</v>
      </c>
      <c r="G88" s="87">
        <v>253206.39128434949</v>
      </c>
      <c r="H88" s="125">
        <v>24220.34693213856</v>
      </c>
    </row>
    <row r="89" spans="2:8" x14ac:dyDescent="0.2">
      <c r="B89" s="80" t="s">
        <v>14</v>
      </c>
      <c r="C89" s="81">
        <v>36</v>
      </c>
      <c r="D89" s="82">
        <v>-8.1781257843548824E-2</v>
      </c>
      <c r="E89" s="82">
        <v>6.8035934031368164E-2</v>
      </c>
      <c r="F89" s="82">
        <v>-0.14981719187491699</v>
      </c>
      <c r="G89" s="82">
        <v>52443.392840766253</v>
      </c>
      <c r="H89" s="95">
        <v>-7856.9218477967243</v>
      </c>
    </row>
    <row r="90" spans="2:8" x14ac:dyDescent="0.2">
      <c r="B90" s="85" t="s">
        <v>289</v>
      </c>
      <c r="C90" s="86">
        <v>19</v>
      </c>
      <c r="D90" s="87">
        <v>1.5217751000214439E-2</v>
      </c>
      <c r="E90" s="87">
        <v>5.7115711813887797E-2</v>
      </c>
      <c r="F90" s="87">
        <v>-4.1897960813673363E-2</v>
      </c>
      <c r="G90" s="87">
        <v>129078.3162133814</v>
      </c>
      <c r="H90" s="125">
        <v>-5408.1182346031937</v>
      </c>
    </row>
    <row r="91" spans="2:8" x14ac:dyDescent="0.2">
      <c r="B91" s="80" t="s">
        <v>150</v>
      </c>
      <c r="C91" s="81">
        <v>121</v>
      </c>
      <c r="D91" s="82">
        <v>0.14013867535416899</v>
      </c>
      <c r="E91" s="82">
        <v>8.713625997844604E-2</v>
      </c>
      <c r="F91" s="82">
        <v>5.3002415375722922E-2</v>
      </c>
      <c r="G91" s="82">
        <v>165568.22096135691</v>
      </c>
      <c r="H91" s="95">
        <v>8775.5156204133127</v>
      </c>
    </row>
    <row r="92" spans="2:8" x14ac:dyDescent="0.2">
      <c r="B92" s="85" t="s">
        <v>290</v>
      </c>
      <c r="C92" s="86">
        <v>65</v>
      </c>
      <c r="D92" s="87">
        <v>0.1281465338697359</v>
      </c>
      <c r="E92" s="87">
        <v>5.5171516963521343E-2</v>
      </c>
      <c r="F92" s="87">
        <v>7.2975016906214524E-2</v>
      </c>
      <c r="G92" s="87">
        <v>287871.48610623367</v>
      </c>
      <c r="H92" s="125">
        <v>21007.426565419501</v>
      </c>
    </row>
    <row r="93" spans="2:8" x14ac:dyDescent="0.2">
      <c r="B93" s="80" t="s">
        <v>292</v>
      </c>
      <c r="C93" s="81">
        <v>20</v>
      </c>
      <c r="D93" s="82">
        <v>0.77335285082592442</v>
      </c>
      <c r="E93" s="82">
        <v>0.1182207696798562</v>
      </c>
      <c r="F93" s="82">
        <v>0.65513208114606825</v>
      </c>
      <c r="G93" s="82">
        <v>27101.16185069616</v>
      </c>
      <c r="H93" s="95">
        <v>17754.84056472301</v>
      </c>
    </row>
    <row r="94" spans="2:8" x14ac:dyDescent="0.2">
      <c r="B94" s="85" t="s">
        <v>297</v>
      </c>
      <c r="C94" s="86">
        <v>7480</v>
      </c>
      <c r="D94" s="87">
        <v>6.5514807757550864E-2</v>
      </c>
      <c r="E94" s="87">
        <v>6.2860402862119844E-2</v>
      </c>
      <c r="F94" s="87">
        <v>2.6544048954310201E-3</v>
      </c>
      <c r="G94" s="87">
        <v>21264666.55396875</v>
      </c>
      <c r="H94" s="125">
        <v>56445.035000562923</v>
      </c>
    </row>
    <row r="95" spans="2:8" x14ac:dyDescent="0.2">
      <c r="B95" s="80" t="s">
        <v>293</v>
      </c>
      <c r="C95" s="81">
        <v>21</v>
      </c>
      <c r="D95" s="82">
        <v>0.201399925604453</v>
      </c>
      <c r="E95" s="82">
        <v>8.6900808660478376E-2</v>
      </c>
      <c r="F95" s="82">
        <v>0.1144991169439746</v>
      </c>
      <c r="G95" s="82">
        <v>51936.120450935538</v>
      </c>
      <c r="H95" s="95">
        <v>5946.6399291280213</v>
      </c>
    </row>
    <row r="96" spans="2:8" x14ac:dyDescent="0.2">
      <c r="B96" s="85" t="s">
        <v>313</v>
      </c>
      <c r="C96" s="86">
        <v>12</v>
      </c>
      <c r="D96" s="87">
        <v>0.17189491053257019</v>
      </c>
      <c r="E96" s="87">
        <v>7.5297707615189724E-2</v>
      </c>
      <c r="F96" s="87">
        <v>9.6597202917380443E-2</v>
      </c>
      <c r="G96" s="87">
        <v>81865.792194889349</v>
      </c>
      <c r="H96" s="125">
        <v>7908.0065406418262</v>
      </c>
    </row>
    <row r="97" spans="2:8" x14ac:dyDescent="0.2">
      <c r="B97" s="80" t="s">
        <v>294</v>
      </c>
      <c r="C97" s="81">
        <v>26</v>
      </c>
      <c r="D97" s="82">
        <v>0.1242412417311715</v>
      </c>
      <c r="E97" s="82">
        <v>7.2229119806804618E-2</v>
      </c>
      <c r="F97" s="82">
        <v>5.2012121924366862E-2</v>
      </c>
      <c r="G97" s="82">
        <v>36582.016296286747</v>
      </c>
      <c r="H97" s="95">
        <v>1902.708291841642</v>
      </c>
    </row>
    <row r="98" spans="2:8" x14ac:dyDescent="0.2">
      <c r="B98" s="85" t="s">
        <v>314</v>
      </c>
      <c r="C98" s="86">
        <v>3</v>
      </c>
      <c r="D98" s="87">
        <v>-3.0052119564167892E-2</v>
      </c>
      <c r="E98" s="87">
        <v>2.727643501767683E-2</v>
      </c>
      <c r="F98" s="87">
        <v>-5.7328554581844722E-2</v>
      </c>
      <c r="G98" s="87">
        <v>90.485388582449872</v>
      </c>
      <c r="H98" s="125">
        <v>-5.1873965382084064</v>
      </c>
    </row>
    <row r="99" spans="2:8" x14ac:dyDescent="0.2">
      <c r="B99" s="80" t="s">
        <v>295</v>
      </c>
      <c r="C99" s="81">
        <v>20</v>
      </c>
      <c r="D99" s="82">
        <v>6.9560300053798485E-2</v>
      </c>
      <c r="E99" s="82">
        <v>4.1392600581720333E-2</v>
      </c>
      <c r="F99" s="82">
        <v>2.8167699472078159E-2</v>
      </c>
      <c r="G99" s="82">
        <v>259423.06114235189</v>
      </c>
      <c r="H99" s="95">
        <v>7307.3508223843264</v>
      </c>
    </row>
    <row r="100" spans="2:8" x14ac:dyDescent="0.2">
      <c r="B100" s="85" t="s">
        <v>296</v>
      </c>
      <c r="C100" s="86">
        <v>18</v>
      </c>
      <c r="D100" s="87">
        <v>8.7684767193518101E-2</v>
      </c>
      <c r="E100" s="87">
        <v>4.0993041142343298E-2</v>
      </c>
      <c r="F100" s="87">
        <v>4.6691726051174803E-2</v>
      </c>
      <c r="G100" s="87">
        <v>16935.086311720021</v>
      </c>
      <c r="H100" s="125">
        <v>790.72841071983157</v>
      </c>
    </row>
  </sheetData>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H100"/>
  <sheetViews>
    <sheetView workbookViewId="0"/>
  </sheetViews>
  <sheetFormatPr baseColWidth="10" defaultColWidth="8.83203125" defaultRowHeight="15" x14ac:dyDescent="0.2"/>
  <cols>
    <col min="2" max="2" width="35" customWidth="1"/>
    <col min="3" max="8" width="14" customWidth="1"/>
  </cols>
  <sheetData>
    <row r="1" spans="2:8" ht="22" customHeight="1" x14ac:dyDescent="0.2">
      <c r="B1" s="71" t="s">
        <v>317</v>
      </c>
    </row>
    <row r="2" spans="2:8" ht="20" customHeight="1" x14ac:dyDescent="0.2">
      <c r="B2" s="72" t="s">
        <v>318</v>
      </c>
    </row>
    <row r="3" spans="2:8" ht="20" customHeight="1" x14ac:dyDescent="0.2">
      <c r="B3" s="124" t="s">
        <v>300</v>
      </c>
    </row>
    <row r="4" spans="2:8" ht="20" customHeight="1" x14ac:dyDescent="0.2">
      <c r="B4" s="79" t="s">
        <v>180</v>
      </c>
      <c r="C4" s="79" t="s">
        <v>185</v>
      </c>
      <c r="D4" s="79" t="s">
        <v>189</v>
      </c>
      <c r="E4" s="79" t="s">
        <v>193</v>
      </c>
      <c r="F4" s="79" t="s">
        <v>217</v>
      </c>
      <c r="G4" s="79" t="s">
        <v>201</v>
      </c>
      <c r="H4" s="79" t="s">
        <v>206</v>
      </c>
    </row>
    <row r="5" spans="2:8" x14ac:dyDescent="0.2">
      <c r="B5" s="80" t="s">
        <v>218</v>
      </c>
      <c r="C5" s="81">
        <v>41</v>
      </c>
      <c r="D5" s="82">
        <v>0.71826809237658351</v>
      </c>
      <c r="E5" s="82">
        <v>7.2009396521870592E-2</v>
      </c>
      <c r="F5" s="82">
        <v>0.64625869585471296</v>
      </c>
      <c r="G5" s="82">
        <v>4693.7165429999995</v>
      </c>
      <c r="H5" s="95">
        <v>3033.3551317908709</v>
      </c>
    </row>
    <row r="6" spans="2:8" x14ac:dyDescent="0.2">
      <c r="B6" s="85" t="s">
        <v>219</v>
      </c>
      <c r="C6" s="86">
        <v>96</v>
      </c>
      <c r="D6" s="87">
        <v>0.31875032563895278</v>
      </c>
      <c r="E6" s="87">
        <v>7.3556108864223341E-2</v>
      </c>
      <c r="F6" s="87">
        <v>0.24519421677472941</v>
      </c>
      <c r="G6" s="87">
        <v>121691.16871</v>
      </c>
      <c r="H6" s="125">
        <v>29837.97080024991</v>
      </c>
    </row>
    <row r="7" spans="2:8" x14ac:dyDescent="0.2">
      <c r="B7" s="80" t="s">
        <v>220</v>
      </c>
      <c r="C7" s="81">
        <v>18</v>
      </c>
      <c r="D7" s="82">
        <v>0.1785654623321894</v>
      </c>
      <c r="E7" s="82">
        <v>6.0588681100128737E-2</v>
      </c>
      <c r="F7" s="82">
        <v>0.11797678123206071</v>
      </c>
      <c r="G7" s="82">
        <v>113228.8673</v>
      </c>
      <c r="H7" s="95">
        <v>13358.377306606129</v>
      </c>
    </row>
    <row r="8" spans="2:8" x14ac:dyDescent="0.2">
      <c r="B8" s="85" t="s">
        <v>221</v>
      </c>
      <c r="C8" s="86">
        <v>58</v>
      </c>
      <c r="D8" s="87">
        <v>0.14808662065693209</v>
      </c>
      <c r="E8" s="87">
        <v>6.1244250580762848E-2</v>
      </c>
      <c r="F8" s="87">
        <v>8.6842370076169267E-2</v>
      </c>
      <c r="G8" s="87">
        <v>41409.007039999997</v>
      </c>
      <c r="H8" s="125">
        <v>3596.056313854378</v>
      </c>
    </row>
    <row r="9" spans="2:8" x14ac:dyDescent="0.2">
      <c r="B9" s="80" t="s">
        <v>10</v>
      </c>
      <c r="C9" s="81">
        <v>15</v>
      </c>
      <c r="D9" s="82">
        <v>5.8676832532941862E-2</v>
      </c>
      <c r="E9" s="82">
        <v>4.1597753886801633E-2</v>
      </c>
      <c r="F9" s="82">
        <v>1.707907864614024E-2</v>
      </c>
      <c r="G9" s="82">
        <v>284239.48379999999</v>
      </c>
      <c r="H9" s="95">
        <v>4854.5484981585032</v>
      </c>
    </row>
    <row r="10" spans="2:8" x14ac:dyDescent="0.2">
      <c r="B10" s="85" t="s">
        <v>18</v>
      </c>
      <c r="C10" s="86">
        <v>63</v>
      </c>
      <c r="D10" s="87">
        <v>0.21282980323748091</v>
      </c>
      <c r="E10" s="87">
        <v>7.1140522049907534E-2</v>
      </c>
      <c r="F10" s="87">
        <v>0.1416892811875734</v>
      </c>
      <c r="G10" s="87">
        <v>31554.061689999999</v>
      </c>
      <c r="H10" s="125">
        <v>4470.8723194044469</v>
      </c>
    </row>
    <row r="11" spans="2:8" x14ac:dyDescent="0.2">
      <c r="B11" s="80" t="s">
        <v>301</v>
      </c>
      <c r="C11" s="81">
        <v>10</v>
      </c>
      <c r="D11" s="82">
        <v>-1.1541442874973469E-4</v>
      </c>
      <c r="E11" s="82">
        <v>3.9208900241472278E-2</v>
      </c>
      <c r="F11" s="82">
        <v>-3.9324314670222023E-2</v>
      </c>
      <c r="G11" s="82">
        <v>2505776.12</v>
      </c>
      <c r="H11" s="95">
        <v>-98537.928636008</v>
      </c>
    </row>
    <row r="12" spans="2:8" x14ac:dyDescent="0.2">
      <c r="B12" s="85" t="s">
        <v>223</v>
      </c>
      <c r="C12" s="86">
        <v>645</v>
      </c>
      <c r="D12" s="87">
        <v>-2.5220402449714299E-4</v>
      </c>
      <c r="E12" s="87">
        <v>3.8892502681323778E-2</v>
      </c>
      <c r="F12" s="87">
        <v>-3.9144706705820931E-2</v>
      </c>
      <c r="G12" s="87">
        <v>573017.34180000005</v>
      </c>
      <c r="H12" s="125">
        <v>-22430.595782110151</v>
      </c>
    </row>
    <row r="13" spans="2:8" x14ac:dyDescent="0.2">
      <c r="B13" s="80" t="s">
        <v>224</v>
      </c>
      <c r="C13" s="81">
        <v>25</v>
      </c>
      <c r="D13" s="82">
        <v>0.17930499166465119</v>
      </c>
      <c r="E13" s="82">
        <v>5.8946071822298093E-2</v>
      </c>
      <c r="F13" s="82">
        <v>0.1203589198423532</v>
      </c>
      <c r="G13" s="82">
        <v>18391.344260000002</v>
      </c>
      <c r="H13" s="95">
        <v>2213.5623295824621</v>
      </c>
    </row>
    <row r="14" spans="2:8" x14ac:dyDescent="0.2">
      <c r="B14" s="85" t="s">
        <v>158</v>
      </c>
      <c r="C14" s="86">
        <v>36</v>
      </c>
      <c r="D14" s="87">
        <v>0.25311362841057988</v>
      </c>
      <c r="E14" s="87">
        <v>6.5693601533397844E-2</v>
      </c>
      <c r="F14" s="87">
        <v>0.18742002687718201</v>
      </c>
      <c r="G14" s="87">
        <v>84745.057329999996</v>
      </c>
      <c r="H14" s="125">
        <v>15882.920922496931</v>
      </c>
    </row>
    <row r="15" spans="2:8" x14ac:dyDescent="0.2">
      <c r="B15" s="80" t="s">
        <v>225</v>
      </c>
      <c r="C15" s="81">
        <v>30</v>
      </c>
      <c r="D15" s="82">
        <v>0.19498257150231299</v>
      </c>
      <c r="E15" s="82">
        <v>5.8805143624148487E-2</v>
      </c>
      <c r="F15" s="82">
        <v>0.1361774278781645</v>
      </c>
      <c r="G15" s="82">
        <v>44755.51455</v>
      </c>
      <c r="H15" s="95">
        <v>6094.690854782767</v>
      </c>
    </row>
    <row r="16" spans="2:8" x14ac:dyDescent="0.2">
      <c r="B16" s="85" t="s">
        <v>226</v>
      </c>
      <c r="C16" s="86">
        <v>45</v>
      </c>
      <c r="D16" s="87">
        <v>-7.6827976893183983E-5</v>
      </c>
      <c r="E16" s="87">
        <v>4.1337868901724313E-2</v>
      </c>
      <c r="F16" s="87">
        <v>-4.1414696878617492E-2</v>
      </c>
      <c r="G16" s="87">
        <v>810153.43610000005</v>
      </c>
      <c r="H16" s="125">
        <v>-33552.258981251907</v>
      </c>
    </row>
    <row r="17" spans="2:8" x14ac:dyDescent="0.2">
      <c r="B17" s="80" t="s">
        <v>30</v>
      </c>
      <c r="C17" s="81">
        <v>41</v>
      </c>
      <c r="D17" s="82">
        <v>0.18388681331534729</v>
      </c>
      <c r="E17" s="82">
        <v>6.8871715510288881E-2</v>
      </c>
      <c r="F17" s="82">
        <v>0.11501509780505841</v>
      </c>
      <c r="G17" s="82">
        <v>25657.15468</v>
      </c>
      <c r="H17" s="95">
        <v>2950.9601549197132</v>
      </c>
    </row>
    <row r="18" spans="2:8" x14ac:dyDescent="0.2">
      <c r="B18" s="85" t="s">
        <v>227</v>
      </c>
      <c r="C18" s="86">
        <v>165</v>
      </c>
      <c r="D18" s="87">
        <v>0.2384766595188893</v>
      </c>
      <c r="E18" s="87">
        <v>6.8990563302888996E-2</v>
      </c>
      <c r="F18" s="87">
        <v>0.1694860962160003</v>
      </c>
      <c r="G18" s="87">
        <v>43281.33509</v>
      </c>
      <c r="H18" s="125">
        <v>7335.5845234206918</v>
      </c>
    </row>
    <row r="19" spans="2:8" x14ac:dyDescent="0.2">
      <c r="B19" s="80" t="s">
        <v>228</v>
      </c>
      <c r="C19" s="81">
        <v>14</v>
      </c>
      <c r="D19" s="82">
        <v>0.14663164057339501</v>
      </c>
      <c r="E19" s="82">
        <v>6.5885694605745102E-2</v>
      </c>
      <c r="F19" s="82">
        <v>8.0745945967649849E-2</v>
      </c>
      <c r="G19" s="82">
        <v>129800.92419999999</v>
      </c>
      <c r="H19" s="95">
        <v>10480.89841200421</v>
      </c>
    </row>
    <row r="20" spans="2:8" x14ac:dyDescent="0.2">
      <c r="B20" s="85" t="s">
        <v>12</v>
      </c>
      <c r="C20" s="86">
        <v>45</v>
      </c>
      <c r="D20" s="87">
        <v>0.1485176261245402</v>
      </c>
      <c r="E20" s="87">
        <v>5.9617393030784623E-2</v>
      </c>
      <c r="F20" s="87">
        <v>8.890023309375561E-2</v>
      </c>
      <c r="G20" s="87">
        <v>17796.13076</v>
      </c>
      <c r="H20" s="125">
        <v>1582.080172730954</v>
      </c>
    </row>
    <row r="21" spans="2:8" x14ac:dyDescent="0.2">
      <c r="B21" s="80" t="s">
        <v>229</v>
      </c>
      <c r="C21" s="81">
        <v>8</v>
      </c>
      <c r="D21" s="82">
        <v>0.15623665937731379</v>
      </c>
      <c r="E21" s="82">
        <v>8.7668135185593091E-2</v>
      </c>
      <c r="F21" s="82">
        <v>6.8568524191720728E-2</v>
      </c>
      <c r="G21" s="82">
        <v>70634.248470000006</v>
      </c>
      <c r="H21" s="95">
        <v>4843.2861749792082</v>
      </c>
    </row>
    <row r="22" spans="2:8" x14ac:dyDescent="0.2">
      <c r="B22" s="85" t="s">
        <v>230</v>
      </c>
      <c r="C22" s="86">
        <v>100</v>
      </c>
      <c r="D22" s="87">
        <v>0.17148446921635219</v>
      </c>
      <c r="E22" s="87">
        <v>7.6416324452560094E-2</v>
      </c>
      <c r="F22" s="87">
        <v>9.5068144763792065E-2</v>
      </c>
      <c r="G22" s="87">
        <v>104517.72353</v>
      </c>
      <c r="H22" s="125">
        <v>9936.3060709320362</v>
      </c>
    </row>
    <row r="23" spans="2:8" x14ac:dyDescent="0.2">
      <c r="B23" s="80" t="s">
        <v>231</v>
      </c>
      <c r="C23" s="81">
        <v>38</v>
      </c>
      <c r="D23" s="82">
        <v>-8.0343368359004672E-2</v>
      </c>
      <c r="E23" s="82">
        <v>5.6899809628744087E-2</v>
      </c>
      <c r="F23" s="82">
        <v>-0.13724317798774879</v>
      </c>
      <c r="G23" s="82">
        <v>31523.829679999999</v>
      </c>
      <c r="H23" s="95">
        <v>-4326.4305676277172</v>
      </c>
    </row>
    <row r="24" spans="2:8" x14ac:dyDescent="0.2">
      <c r="B24" s="85" t="s">
        <v>232</v>
      </c>
      <c r="C24" s="86">
        <v>117</v>
      </c>
      <c r="D24" s="87">
        <v>0.29660053251513618</v>
      </c>
      <c r="E24" s="87">
        <v>6.7678139924713818E-2</v>
      </c>
      <c r="F24" s="87">
        <v>0.22892239259042241</v>
      </c>
      <c r="G24" s="87">
        <v>72754.709459999998</v>
      </c>
      <c r="H24" s="125">
        <v>16655.18216180423</v>
      </c>
    </row>
    <row r="25" spans="2:8" x14ac:dyDescent="0.2">
      <c r="B25" s="80" t="s">
        <v>148</v>
      </c>
      <c r="C25" s="81">
        <v>55</v>
      </c>
      <c r="D25" s="82">
        <v>0.24354380049187049</v>
      </c>
      <c r="E25" s="82">
        <v>7.4336628898485566E-2</v>
      </c>
      <c r="F25" s="82">
        <v>0.169207171593385</v>
      </c>
      <c r="G25" s="82">
        <v>271275.39350000001</v>
      </c>
      <c r="H25" s="95">
        <v>45901.742057017538</v>
      </c>
    </row>
    <row r="26" spans="2:8" x14ac:dyDescent="0.2">
      <c r="B26" s="85" t="s">
        <v>302</v>
      </c>
      <c r="C26" s="86">
        <v>51</v>
      </c>
      <c r="D26" s="87">
        <v>9.4472276330183444E-2</v>
      </c>
      <c r="E26" s="87">
        <v>7.5928679982717656E-2</v>
      </c>
      <c r="F26" s="87">
        <v>1.8543596347465791E-2</v>
      </c>
      <c r="G26" s="87">
        <v>109008.28483</v>
      </c>
      <c r="H26" s="125">
        <v>2021.4056324170981</v>
      </c>
    </row>
    <row r="27" spans="2:8" x14ac:dyDescent="0.2">
      <c r="B27" s="80" t="s">
        <v>234</v>
      </c>
      <c r="C27" s="81">
        <v>24</v>
      </c>
      <c r="D27" s="82">
        <v>8.0792955117086521E-2</v>
      </c>
      <c r="E27" s="82">
        <v>5.4851962780233493E-2</v>
      </c>
      <c r="F27" s="82">
        <v>2.5940992336853031E-2</v>
      </c>
      <c r="G27" s="82">
        <v>662961.9068</v>
      </c>
      <c r="H27" s="95">
        <v>17197.889743924268</v>
      </c>
    </row>
    <row r="28" spans="2:8" x14ac:dyDescent="0.2">
      <c r="B28" s="85" t="s">
        <v>154</v>
      </c>
      <c r="C28" s="86">
        <v>426</v>
      </c>
      <c r="D28" s="87">
        <v>0.15326661855978019</v>
      </c>
      <c r="E28" s="87">
        <v>9.2399551998626803E-2</v>
      </c>
      <c r="F28" s="87">
        <v>6.0867066561153413E-2</v>
      </c>
      <c r="G28" s="87">
        <v>252884.44039999999</v>
      </c>
      <c r="H28" s="125">
        <v>15392.334066106831</v>
      </c>
    </row>
    <row r="29" spans="2:8" x14ac:dyDescent="0.2">
      <c r="B29" s="80" t="s">
        <v>303</v>
      </c>
      <c r="C29" s="81">
        <v>164</v>
      </c>
      <c r="D29" s="82">
        <v>0.16548040433186009</v>
      </c>
      <c r="E29" s="82">
        <v>7.4898793435911659E-2</v>
      </c>
      <c r="F29" s="82">
        <v>9.0581610895948406E-2</v>
      </c>
      <c r="G29" s="82">
        <v>316697.55219999998</v>
      </c>
      <c r="H29" s="95">
        <v>28686.974445079712</v>
      </c>
    </row>
    <row r="30" spans="2:8" x14ac:dyDescent="0.2">
      <c r="B30" s="85" t="s">
        <v>304</v>
      </c>
      <c r="C30" s="86">
        <v>36</v>
      </c>
      <c r="D30" s="87">
        <v>0.1203400207873825</v>
      </c>
      <c r="E30" s="87">
        <v>7.6188622409667103E-2</v>
      </c>
      <c r="F30" s="87">
        <v>4.4151398377715423E-2</v>
      </c>
      <c r="G30" s="87">
        <v>9470.6415769999985</v>
      </c>
      <c r="H30" s="125">
        <v>418.14206915868198</v>
      </c>
    </row>
    <row r="31" spans="2:8" x14ac:dyDescent="0.2">
      <c r="B31" s="80" t="s">
        <v>236</v>
      </c>
      <c r="C31" s="81">
        <v>119</v>
      </c>
      <c r="D31" s="82">
        <v>0.21634862214192521</v>
      </c>
      <c r="E31" s="82">
        <v>7.8725296710341328E-2</v>
      </c>
      <c r="F31" s="82">
        <v>0.1376233254315839</v>
      </c>
      <c r="G31" s="82">
        <v>29508.106189999999</v>
      </c>
      <c r="H31" s="95">
        <v>4061.003701056105</v>
      </c>
    </row>
    <row r="32" spans="2:8" x14ac:dyDescent="0.2">
      <c r="B32" s="85" t="s">
        <v>143</v>
      </c>
      <c r="C32" s="86">
        <v>24</v>
      </c>
      <c r="D32" s="87">
        <v>5.7885611802422812E-2</v>
      </c>
      <c r="E32" s="87">
        <v>7.6102573509184895E-2</v>
      </c>
      <c r="F32" s="87">
        <v>-1.821696170676209E-2</v>
      </c>
      <c r="G32" s="87">
        <v>5444.6452660000004</v>
      </c>
      <c r="H32" s="125">
        <v>-99.184894317625492</v>
      </c>
    </row>
    <row r="33" spans="2:8" x14ac:dyDescent="0.2">
      <c r="B33" s="80" t="s">
        <v>140</v>
      </c>
      <c r="C33" s="81">
        <v>164</v>
      </c>
      <c r="D33" s="82">
        <v>0.10741762258000739</v>
      </c>
      <c r="E33" s="82">
        <v>6.5865496628225093E-2</v>
      </c>
      <c r="F33" s="82">
        <v>4.1552125951782273E-2</v>
      </c>
      <c r="G33" s="82">
        <v>64820.519650000002</v>
      </c>
      <c r="H33" s="95">
        <v>2693.430396756778</v>
      </c>
    </row>
    <row r="34" spans="2:8" x14ac:dyDescent="0.2">
      <c r="B34" s="85" t="s">
        <v>305</v>
      </c>
      <c r="C34" s="86">
        <v>48</v>
      </c>
      <c r="D34" s="87">
        <v>0.15453774381037971</v>
      </c>
      <c r="E34" s="87">
        <v>7.4672866378729108E-2</v>
      </c>
      <c r="F34" s="87">
        <v>7.9864877431650549E-2</v>
      </c>
      <c r="G34" s="87">
        <v>23455.67</v>
      </c>
      <c r="H34" s="125">
        <v>1873.2842096272429</v>
      </c>
    </row>
    <row r="35" spans="2:8" x14ac:dyDescent="0.2">
      <c r="B35" s="80" t="s">
        <v>238</v>
      </c>
      <c r="C35" s="81">
        <v>79</v>
      </c>
      <c r="D35" s="82">
        <v>0.33153422946640571</v>
      </c>
      <c r="E35" s="82">
        <v>7.6251670914252806E-2</v>
      </c>
      <c r="F35" s="82">
        <v>0.25528255855215293</v>
      </c>
      <c r="G35" s="82">
        <v>90646.47107</v>
      </c>
      <c r="H35" s="95">
        <v>23140.46305847331</v>
      </c>
    </row>
    <row r="36" spans="2:8" x14ac:dyDescent="0.2">
      <c r="B36" s="85" t="s">
        <v>239</v>
      </c>
      <c r="C36" s="86">
        <v>89</v>
      </c>
      <c r="D36" s="87">
        <v>0.2047892792615543</v>
      </c>
      <c r="E36" s="87">
        <v>5.8744857063072441E-2</v>
      </c>
      <c r="F36" s="87">
        <v>0.14604442219848179</v>
      </c>
      <c r="G36" s="87">
        <v>25836.210279999999</v>
      </c>
      <c r="H36" s="125">
        <v>3773.2344021410772</v>
      </c>
    </row>
    <row r="37" spans="2:8" x14ac:dyDescent="0.2">
      <c r="B37" s="80" t="s">
        <v>240</v>
      </c>
      <c r="C37" s="81">
        <v>37</v>
      </c>
      <c r="D37" s="82">
        <v>6.7257218485051687E-2</v>
      </c>
      <c r="E37" s="82">
        <v>5.6322250834249563E-2</v>
      </c>
      <c r="F37" s="82">
        <v>1.0934967650802121E-2</v>
      </c>
      <c r="G37" s="82">
        <v>97157.36278000001</v>
      </c>
      <c r="H37" s="95">
        <v>1062.4126190365459</v>
      </c>
    </row>
    <row r="38" spans="2:8" x14ac:dyDescent="0.2">
      <c r="B38" s="85" t="s">
        <v>242</v>
      </c>
      <c r="C38" s="86">
        <v>258</v>
      </c>
      <c r="D38" s="87">
        <v>2.0823398418606249E-3</v>
      </c>
      <c r="E38" s="87">
        <v>2.4327449288939301E-2</v>
      </c>
      <c r="F38" s="87">
        <v>-2.2245109447078679E-2</v>
      </c>
      <c r="G38" s="87">
        <v>5809607.8045999995</v>
      </c>
      <c r="H38" s="125">
        <v>-129235.3614579295</v>
      </c>
    </row>
    <row r="39" spans="2:8" x14ac:dyDescent="0.2">
      <c r="B39" s="80" t="s">
        <v>243</v>
      </c>
      <c r="C39" s="81">
        <v>87</v>
      </c>
      <c r="D39" s="82">
        <v>0.19449061539379681</v>
      </c>
      <c r="E39" s="82">
        <v>5.7570502634828859E-2</v>
      </c>
      <c r="F39" s="82">
        <v>0.1369201127589679</v>
      </c>
      <c r="G39" s="82">
        <v>143443.7286</v>
      </c>
      <c r="H39" s="95">
        <v>19640.331494478789</v>
      </c>
    </row>
    <row r="40" spans="2:8" x14ac:dyDescent="0.2">
      <c r="B40" s="85" t="s">
        <v>244</v>
      </c>
      <c r="C40" s="86">
        <v>16</v>
      </c>
      <c r="D40" s="87">
        <v>0.20089912390101389</v>
      </c>
      <c r="E40" s="87">
        <v>7.4124492287160032E-2</v>
      </c>
      <c r="F40" s="87">
        <v>0.12677463161385391</v>
      </c>
      <c r="G40" s="87">
        <v>14836.621950000001</v>
      </c>
      <c r="H40" s="125">
        <v>1880.907282105268</v>
      </c>
    </row>
    <row r="41" spans="2:8" x14ac:dyDescent="0.2">
      <c r="B41" s="80" t="s">
        <v>245</v>
      </c>
      <c r="C41" s="81">
        <v>30</v>
      </c>
      <c r="D41" s="82">
        <v>0.18136167681073551</v>
      </c>
      <c r="E41" s="82">
        <v>6.0839340911057867E-2</v>
      </c>
      <c r="F41" s="82">
        <v>0.1205223358996777</v>
      </c>
      <c r="G41" s="82">
        <v>20795.697840000001</v>
      </c>
      <c r="H41" s="95">
        <v>2506.3460803406811</v>
      </c>
    </row>
    <row r="42" spans="2:8" x14ac:dyDescent="0.2">
      <c r="B42" s="85" t="s">
        <v>306</v>
      </c>
      <c r="C42" s="86">
        <v>25</v>
      </c>
      <c r="D42" s="87">
        <v>3.7815672002986009E-2</v>
      </c>
      <c r="E42" s="87">
        <v>4.6685243271510538E-2</v>
      </c>
      <c r="F42" s="87">
        <v>-8.8695712685245356E-3</v>
      </c>
      <c r="G42" s="87">
        <v>11200.676949999999</v>
      </c>
      <c r="H42" s="125">
        <v>-99.345202463745039</v>
      </c>
    </row>
    <row r="43" spans="2:8" x14ac:dyDescent="0.2">
      <c r="B43" s="80" t="s">
        <v>248</v>
      </c>
      <c r="C43" s="81">
        <v>254</v>
      </c>
      <c r="D43" s="82">
        <v>0.16496386256925161</v>
      </c>
      <c r="E43" s="82">
        <v>7.4138798895780234E-2</v>
      </c>
      <c r="F43" s="82">
        <v>9.0825063673471373E-2</v>
      </c>
      <c r="G43" s="82">
        <v>144693.99129999999</v>
      </c>
      <c r="H43" s="95">
        <v>13141.840972991209</v>
      </c>
    </row>
    <row r="44" spans="2:8" x14ac:dyDescent="0.2">
      <c r="B44" s="85" t="s">
        <v>307</v>
      </c>
      <c r="C44" s="86">
        <v>121</v>
      </c>
      <c r="D44" s="87">
        <v>0.41838119558804743</v>
      </c>
      <c r="E44" s="87">
        <v>6.4354731502947821E-2</v>
      </c>
      <c r="F44" s="87">
        <v>0.35402646408509958</v>
      </c>
      <c r="G44" s="87">
        <v>109385.73609999999</v>
      </c>
      <c r="H44" s="125">
        <v>38725.445372828843</v>
      </c>
    </row>
    <row r="45" spans="2:8" x14ac:dyDescent="0.2">
      <c r="B45" s="80" t="s">
        <v>250</v>
      </c>
      <c r="C45" s="81">
        <v>125</v>
      </c>
      <c r="D45" s="82">
        <v>0.15810269163080759</v>
      </c>
      <c r="E45" s="82">
        <v>6.89150809334107E-2</v>
      </c>
      <c r="F45" s="82">
        <v>8.9187610697396891E-2</v>
      </c>
      <c r="G45" s="82">
        <v>55447.70031</v>
      </c>
      <c r="H45" s="95">
        <v>4945.2479093142128</v>
      </c>
    </row>
    <row r="46" spans="2:8" x14ac:dyDescent="0.2">
      <c r="B46" s="85" t="s">
        <v>252</v>
      </c>
      <c r="C46" s="86">
        <v>33</v>
      </c>
      <c r="D46" s="87">
        <v>8.7059034239901939E-2</v>
      </c>
      <c r="E46" s="87">
        <v>5.9975660296670438E-2</v>
      </c>
      <c r="F46" s="87">
        <v>2.7083373943231501E-2</v>
      </c>
      <c r="G46" s="87">
        <v>68346.732409999997</v>
      </c>
      <c r="H46" s="125">
        <v>1851.0601116580101</v>
      </c>
    </row>
    <row r="47" spans="2:8" x14ac:dyDescent="0.2">
      <c r="B47" s="80" t="s">
        <v>308</v>
      </c>
      <c r="C47" s="81">
        <v>38</v>
      </c>
      <c r="D47" s="82">
        <v>0.13441586835061711</v>
      </c>
      <c r="E47" s="82">
        <v>4.6119706681768152E-2</v>
      </c>
      <c r="F47" s="82">
        <v>8.8296161668848905E-2</v>
      </c>
      <c r="G47" s="82">
        <v>86016.910480000006</v>
      </c>
      <c r="H47" s="95">
        <v>7594.9630339969844</v>
      </c>
    </row>
    <row r="48" spans="2:8" x14ac:dyDescent="0.2">
      <c r="B48" s="85" t="s">
        <v>253</v>
      </c>
      <c r="C48" s="86">
        <v>69</v>
      </c>
      <c r="D48" s="87">
        <v>0.1071425777894532</v>
      </c>
      <c r="E48" s="87">
        <v>5.8465719945591667E-2</v>
      </c>
      <c r="F48" s="87">
        <v>4.8676857843861478E-2</v>
      </c>
      <c r="G48" s="87">
        <v>150948.79459999999</v>
      </c>
      <c r="H48" s="125">
        <v>7347.7130164464461</v>
      </c>
    </row>
    <row r="49" spans="2:8" x14ac:dyDescent="0.2">
      <c r="B49" s="80" t="s">
        <v>254</v>
      </c>
      <c r="C49" s="81">
        <v>129</v>
      </c>
      <c r="D49" s="82">
        <v>0.31039010531541389</v>
      </c>
      <c r="E49" s="82">
        <v>6.149135008993311E-2</v>
      </c>
      <c r="F49" s="82">
        <v>0.2488987552254808</v>
      </c>
      <c r="G49" s="82">
        <v>91278.631699999998</v>
      </c>
      <c r="H49" s="95">
        <v>22719.13780881511</v>
      </c>
    </row>
    <row r="50" spans="2:8" x14ac:dyDescent="0.2">
      <c r="B50" s="85" t="s">
        <v>255</v>
      </c>
      <c r="C50" s="86">
        <v>64</v>
      </c>
      <c r="D50" s="87">
        <v>0.36405176960135222</v>
      </c>
      <c r="E50" s="87">
        <v>7.025788474698566E-2</v>
      </c>
      <c r="F50" s="87">
        <v>0.29379388485436653</v>
      </c>
      <c r="G50" s="87">
        <v>82422.404800000004</v>
      </c>
      <c r="H50" s="125">
        <v>24215.19850523119</v>
      </c>
    </row>
    <row r="51" spans="2:8" x14ac:dyDescent="0.2">
      <c r="B51" s="80" t="s">
        <v>256</v>
      </c>
      <c r="C51" s="81">
        <v>19</v>
      </c>
      <c r="D51" s="82">
        <v>4.3711510742010261E-2</v>
      </c>
      <c r="E51" s="82">
        <v>6.056994337295523E-2</v>
      </c>
      <c r="F51" s="82">
        <v>-1.6858432630944969E-2</v>
      </c>
      <c r="G51" s="82">
        <v>206920.28150000001</v>
      </c>
      <c r="H51" s="95">
        <v>-3488.3516256439179</v>
      </c>
    </row>
    <row r="52" spans="2:8" x14ac:dyDescent="0.2">
      <c r="B52" s="85" t="s">
        <v>257</v>
      </c>
      <c r="C52" s="86">
        <v>22</v>
      </c>
      <c r="D52" s="87">
        <v>7.2682677981202301E-2</v>
      </c>
      <c r="E52" s="87">
        <v>5.737948218362017E-2</v>
      </c>
      <c r="F52" s="87">
        <v>1.5303195797582129E-2</v>
      </c>
      <c r="G52" s="87">
        <v>281912.45069999999</v>
      </c>
      <c r="H52" s="125">
        <v>4314.1614308383196</v>
      </c>
    </row>
    <row r="53" spans="2:8" x14ac:dyDescent="0.2">
      <c r="B53" s="80" t="s">
        <v>258</v>
      </c>
      <c r="C53" s="81">
        <v>50</v>
      </c>
      <c r="D53" s="82">
        <v>9.3640387405412029E-2</v>
      </c>
      <c r="E53" s="82">
        <v>5.9696789570739872E-2</v>
      </c>
      <c r="F53" s="82">
        <v>3.3943597834672157E-2</v>
      </c>
      <c r="G53" s="82">
        <v>157406.75169999999</v>
      </c>
      <c r="H53" s="95">
        <v>5342.9514761668988</v>
      </c>
    </row>
    <row r="54" spans="2:8" x14ac:dyDescent="0.2">
      <c r="B54" s="85" t="s">
        <v>309</v>
      </c>
      <c r="C54" s="86">
        <v>156</v>
      </c>
      <c r="D54" s="87">
        <v>5.8507461470897151E-2</v>
      </c>
      <c r="E54" s="87">
        <v>5.4715966226367013E-2</v>
      </c>
      <c r="F54" s="87">
        <v>3.7914952445301381E-3</v>
      </c>
      <c r="G54" s="87">
        <v>286589.69059999997</v>
      </c>
      <c r="H54" s="125">
        <v>1086.603449041264</v>
      </c>
    </row>
    <row r="55" spans="2:8" x14ac:dyDescent="0.2">
      <c r="B55" s="80" t="s">
        <v>32</v>
      </c>
      <c r="C55" s="81">
        <v>127</v>
      </c>
      <c r="D55" s="82">
        <v>0.23847958706126329</v>
      </c>
      <c r="E55" s="82">
        <v>7.3548505011973422E-2</v>
      </c>
      <c r="F55" s="82">
        <v>0.16493108204928991</v>
      </c>
      <c r="G55" s="82">
        <v>64204.930769999999</v>
      </c>
      <c r="H55" s="95">
        <v>10589.388704795851</v>
      </c>
    </row>
    <row r="56" spans="2:8" x14ac:dyDescent="0.2">
      <c r="B56" s="85" t="s">
        <v>260</v>
      </c>
      <c r="C56" s="86">
        <v>97</v>
      </c>
      <c r="D56" s="87">
        <v>3.7265263630283298E-2</v>
      </c>
      <c r="E56" s="87">
        <v>7.5607414554664382E-2</v>
      </c>
      <c r="F56" s="87">
        <v>-3.8342150924381077E-2</v>
      </c>
      <c r="G56" s="87">
        <v>49984.488770000004</v>
      </c>
      <c r="H56" s="125">
        <v>-1916.5128122973711</v>
      </c>
    </row>
    <row r="57" spans="2:8" x14ac:dyDescent="0.2">
      <c r="B57" s="80" t="s">
        <v>261</v>
      </c>
      <c r="C57" s="81">
        <v>24</v>
      </c>
      <c r="D57" s="82">
        <v>0.22716180700529021</v>
      </c>
      <c r="E57" s="82">
        <v>7.8211763244765739E-2</v>
      </c>
      <c r="F57" s="82">
        <v>0.1489500437605244</v>
      </c>
      <c r="G57" s="82">
        <v>9405.2526039999993</v>
      </c>
      <c r="H57" s="95">
        <v>1400.9127869445861</v>
      </c>
    </row>
    <row r="58" spans="2:8" x14ac:dyDescent="0.2">
      <c r="B58" s="85" t="s">
        <v>262</v>
      </c>
      <c r="C58" s="86">
        <v>7</v>
      </c>
      <c r="D58" s="87">
        <v>-2.1909260396259841E-2</v>
      </c>
      <c r="E58" s="87">
        <v>7.6761069474256732E-2</v>
      </c>
      <c r="F58" s="87">
        <v>-9.8670329870516577E-2</v>
      </c>
      <c r="G58" s="87">
        <v>426411.8798</v>
      </c>
      <c r="H58" s="125">
        <v>-42074.200840573067</v>
      </c>
    </row>
    <row r="59" spans="2:8" x14ac:dyDescent="0.2">
      <c r="B59" s="80" t="s">
        <v>263</v>
      </c>
      <c r="C59" s="81">
        <v>330</v>
      </c>
      <c r="D59" s="82">
        <v>-7.173260848420597E-2</v>
      </c>
      <c r="E59" s="82">
        <v>7.9961289567787308E-2</v>
      </c>
      <c r="F59" s="82">
        <v>-0.15169389805199329</v>
      </c>
      <c r="G59" s="82">
        <v>518952.52610000002</v>
      </c>
      <c r="H59" s="95">
        <v>-78721.931588037784</v>
      </c>
    </row>
    <row r="60" spans="2:8" x14ac:dyDescent="0.2">
      <c r="B60" s="85" t="s">
        <v>264</v>
      </c>
      <c r="C60" s="86">
        <v>78</v>
      </c>
      <c r="D60" s="87">
        <v>7.3729430828700121E-2</v>
      </c>
      <c r="E60" s="87">
        <v>6.1912281247316688E-2</v>
      </c>
      <c r="F60" s="87">
        <v>1.181714958138343E-2</v>
      </c>
      <c r="G60" s="87">
        <v>484178.40649999998</v>
      </c>
      <c r="H60" s="125">
        <v>5721.6086536863704</v>
      </c>
    </row>
    <row r="61" spans="2:8" x14ac:dyDescent="0.2">
      <c r="B61" s="80" t="s">
        <v>265</v>
      </c>
      <c r="C61" s="81">
        <v>148</v>
      </c>
      <c r="D61" s="82">
        <v>4.3815993194892273E-2</v>
      </c>
      <c r="E61" s="82">
        <v>8.2513197505578312E-2</v>
      </c>
      <c r="F61" s="82">
        <v>-3.8697204310686038E-2</v>
      </c>
      <c r="G61" s="82">
        <v>250566.13579999999</v>
      </c>
      <c r="H61" s="95">
        <v>-9696.2089503917032</v>
      </c>
    </row>
    <row r="62" spans="2:8" x14ac:dyDescent="0.2">
      <c r="B62" s="85" t="s">
        <v>28</v>
      </c>
      <c r="C62" s="86">
        <v>26</v>
      </c>
      <c r="D62" s="87">
        <v>0.14739235492347699</v>
      </c>
      <c r="E62" s="87">
        <v>5.3825413223938669E-2</v>
      </c>
      <c r="F62" s="87">
        <v>9.3566941699538386E-2</v>
      </c>
      <c r="G62" s="87">
        <v>56921.099289999998</v>
      </c>
      <c r="H62" s="125">
        <v>5325.9331787410656</v>
      </c>
    </row>
    <row r="63" spans="2:8" x14ac:dyDescent="0.2">
      <c r="B63" s="80" t="s">
        <v>266</v>
      </c>
      <c r="C63" s="81">
        <v>23</v>
      </c>
      <c r="D63" s="82">
        <v>7.3717929165387566E-2</v>
      </c>
      <c r="E63" s="82">
        <v>6.5958633260591745E-2</v>
      </c>
      <c r="F63" s="82">
        <v>7.759295904795821E-3</v>
      </c>
      <c r="G63" s="82">
        <v>13022.3207</v>
      </c>
      <c r="H63" s="95">
        <v>101.0440396784478</v>
      </c>
    </row>
    <row r="64" spans="2:8" x14ac:dyDescent="0.2">
      <c r="B64" s="85" t="s">
        <v>268</v>
      </c>
      <c r="C64" s="86">
        <v>68</v>
      </c>
      <c r="D64" s="87">
        <v>7.3167964692891871E-2</v>
      </c>
      <c r="E64" s="87">
        <v>3.8138486669351102E-2</v>
      </c>
      <c r="F64" s="87">
        <v>3.5029478023540769E-2</v>
      </c>
      <c r="G64" s="87">
        <v>626781.88770000008</v>
      </c>
      <c r="H64" s="125">
        <v>21955.842360740549</v>
      </c>
    </row>
    <row r="65" spans="2:8" x14ac:dyDescent="0.2">
      <c r="B65" s="80" t="s">
        <v>269</v>
      </c>
      <c r="C65" s="81">
        <v>109</v>
      </c>
      <c r="D65" s="82">
        <v>6.4255748462526366E-2</v>
      </c>
      <c r="E65" s="82">
        <v>8.3164811685849396E-2</v>
      </c>
      <c r="F65" s="82">
        <v>-1.890906322332303E-2</v>
      </c>
      <c r="G65" s="82">
        <v>26434.301210000001</v>
      </c>
      <c r="H65" s="95">
        <v>-499.84787284425448</v>
      </c>
    </row>
    <row r="66" spans="2:8" x14ac:dyDescent="0.2">
      <c r="B66" s="85" t="s">
        <v>319</v>
      </c>
      <c r="C66" s="86">
        <v>37</v>
      </c>
      <c r="D66" s="87">
        <v>0.13418844094743179</v>
      </c>
      <c r="E66" s="87">
        <v>7.1531523474760272E-2</v>
      </c>
      <c r="F66" s="87">
        <v>6.2656917472671492E-2</v>
      </c>
      <c r="G66" s="87">
        <v>23279.014800000001</v>
      </c>
      <c r="H66" s="125">
        <v>1458.591309168698</v>
      </c>
    </row>
    <row r="67" spans="2:8" x14ac:dyDescent="0.2">
      <c r="B67" s="80" t="s">
        <v>271</v>
      </c>
      <c r="C67" s="81">
        <v>238</v>
      </c>
      <c r="D67" s="82">
        <v>3.0109105140737821E-2</v>
      </c>
      <c r="E67" s="82">
        <v>4.473618025798981E-2</v>
      </c>
      <c r="F67" s="82">
        <v>-1.4627075117251989E-2</v>
      </c>
      <c r="G67" s="82">
        <v>1191529.9129999999</v>
      </c>
      <c r="H67" s="95">
        <v>-17428.59754190372</v>
      </c>
    </row>
    <row r="68" spans="2:8" x14ac:dyDescent="0.2">
      <c r="B68" s="85" t="s">
        <v>273</v>
      </c>
      <c r="C68" s="86">
        <v>18</v>
      </c>
      <c r="D68" s="87">
        <v>1.5758129555044971E-2</v>
      </c>
      <c r="E68" s="87">
        <v>4.7438171779364047E-2</v>
      </c>
      <c r="F68" s="87">
        <v>-3.1680042224319083E-2</v>
      </c>
      <c r="G68" s="87">
        <v>7199.1672120000003</v>
      </c>
      <c r="H68" s="125">
        <v>-228.06992125609349</v>
      </c>
    </row>
    <row r="69" spans="2:8" x14ac:dyDescent="0.2">
      <c r="B69" s="80" t="s">
        <v>274</v>
      </c>
      <c r="C69" s="81">
        <v>11</v>
      </c>
      <c r="D69" s="82">
        <v>5.1324132380901367E-2</v>
      </c>
      <c r="E69" s="82">
        <v>8.1444559445689374E-2</v>
      </c>
      <c r="F69" s="82">
        <v>-3.0120427064788E-2</v>
      </c>
      <c r="G69" s="82">
        <v>3451.8915200000001</v>
      </c>
      <c r="H69" s="95">
        <v>-103.9724467637202</v>
      </c>
    </row>
    <row r="70" spans="2:8" x14ac:dyDescent="0.2">
      <c r="B70" s="85" t="s">
        <v>275</v>
      </c>
      <c r="C70" s="86">
        <v>54</v>
      </c>
      <c r="D70" s="87">
        <v>0.1121626315525928</v>
      </c>
      <c r="E70" s="87">
        <v>5.5441256346304313E-2</v>
      </c>
      <c r="F70" s="87">
        <v>5.6721375206288532E-2</v>
      </c>
      <c r="G70" s="87">
        <v>18419.03124</v>
      </c>
      <c r="H70" s="125">
        <v>1044.7527819003899</v>
      </c>
    </row>
    <row r="71" spans="2:8" x14ac:dyDescent="0.2">
      <c r="B71" s="80" t="s">
        <v>276</v>
      </c>
      <c r="C71" s="81">
        <v>66</v>
      </c>
      <c r="D71" s="82">
        <v>0.1644314764768339</v>
      </c>
      <c r="E71" s="82">
        <v>6.3918949514350454E-2</v>
      </c>
      <c r="F71" s="82">
        <v>0.1005125269624835</v>
      </c>
      <c r="G71" s="82">
        <v>24933.351579999999</v>
      </c>
      <c r="H71" s="95">
        <v>2506.1141729498299</v>
      </c>
    </row>
    <row r="72" spans="2:8" x14ac:dyDescent="0.2">
      <c r="B72" s="85" t="s">
        <v>277</v>
      </c>
      <c r="C72" s="86">
        <v>3</v>
      </c>
      <c r="D72" s="87">
        <v>9.1501142558803636E-2</v>
      </c>
      <c r="E72" s="87">
        <v>5.5108202488711677E-2</v>
      </c>
      <c r="F72" s="87">
        <v>3.6392940070091959E-2</v>
      </c>
      <c r="G72" s="87">
        <v>17270.416789999999</v>
      </c>
      <c r="H72" s="125">
        <v>628.52124322397992</v>
      </c>
    </row>
    <row r="73" spans="2:8" x14ac:dyDescent="0.2">
      <c r="B73" s="80" t="s">
        <v>310</v>
      </c>
      <c r="C73" s="81">
        <v>86</v>
      </c>
      <c r="D73" s="82">
        <v>0.15882309393045191</v>
      </c>
      <c r="E73" s="82">
        <v>5.5973264946612727E-2</v>
      </c>
      <c r="F73" s="82">
        <v>0.10284982898383919</v>
      </c>
      <c r="G73" s="82">
        <v>95575.210229999997</v>
      </c>
      <c r="H73" s="95">
        <v>9829.8940272499749</v>
      </c>
    </row>
    <row r="74" spans="2:8" x14ac:dyDescent="0.2">
      <c r="B74" s="85" t="s">
        <v>279</v>
      </c>
      <c r="C74" s="86">
        <v>25</v>
      </c>
      <c r="D74" s="87">
        <v>0.1097199188501051</v>
      </c>
      <c r="E74" s="87">
        <v>5.5681112708086573E-2</v>
      </c>
      <c r="F74" s="87">
        <v>5.4038806142018503E-2</v>
      </c>
      <c r="G74" s="87">
        <v>59576.849860000002</v>
      </c>
      <c r="H74" s="125">
        <v>3219.461840136682</v>
      </c>
    </row>
    <row r="75" spans="2:8" x14ac:dyDescent="0.2">
      <c r="B75" s="80" t="s">
        <v>280</v>
      </c>
      <c r="C75" s="81">
        <v>6</v>
      </c>
      <c r="D75" s="82">
        <v>0.25605446234867502</v>
      </c>
      <c r="E75" s="82">
        <v>8.4486829154064441E-2</v>
      </c>
      <c r="F75" s="82">
        <v>0.17156763319461049</v>
      </c>
      <c r="G75" s="82">
        <v>55307.31091</v>
      </c>
      <c r="H75" s="95">
        <v>9488.9444311871612</v>
      </c>
    </row>
    <row r="76" spans="2:8" x14ac:dyDescent="0.2">
      <c r="B76" s="85" t="s">
        <v>281</v>
      </c>
      <c r="C76" s="86">
        <v>88</v>
      </c>
      <c r="D76" s="87">
        <v>0.1284374438659294</v>
      </c>
      <c r="E76" s="87">
        <v>6.3710156595539455E-2</v>
      </c>
      <c r="F76" s="87">
        <v>6.4727287270389913E-2</v>
      </c>
      <c r="G76" s="87">
        <v>75258.296880000009</v>
      </c>
      <c r="H76" s="125">
        <v>4871.2654016320494</v>
      </c>
    </row>
    <row r="77" spans="2:8" x14ac:dyDescent="0.2">
      <c r="B77" s="80" t="s">
        <v>282</v>
      </c>
      <c r="C77" s="81">
        <v>19</v>
      </c>
      <c r="D77" s="82">
        <v>0.11574880353273299</v>
      </c>
      <c r="E77" s="82">
        <v>6.6585380280440809E-2</v>
      </c>
      <c r="F77" s="82">
        <v>4.9163423252292157E-2</v>
      </c>
      <c r="G77" s="82">
        <v>242587.12340000001</v>
      </c>
      <c r="H77" s="95">
        <v>11926.413423270231</v>
      </c>
    </row>
    <row r="78" spans="2:8" x14ac:dyDescent="0.2">
      <c r="B78" s="85" t="s">
        <v>283</v>
      </c>
      <c r="C78" s="86">
        <v>14</v>
      </c>
      <c r="D78" s="87">
        <v>8.0979030585173514E-2</v>
      </c>
      <c r="E78" s="87">
        <v>4.6630180701669008E-2</v>
      </c>
      <c r="F78" s="87">
        <v>3.4348849883504499E-2</v>
      </c>
      <c r="G78" s="87">
        <v>40827.35931</v>
      </c>
      <c r="H78" s="125">
        <v>1402.3728360790899</v>
      </c>
    </row>
    <row r="79" spans="2:8" x14ac:dyDescent="0.2">
      <c r="B79" s="80" t="s">
        <v>311</v>
      </c>
      <c r="C79" s="81">
        <v>57</v>
      </c>
      <c r="D79" s="82">
        <v>0.17856547300530279</v>
      </c>
      <c r="E79" s="82">
        <v>8.7993460035946505E-2</v>
      </c>
      <c r="F79" s="82">
        <v>9.0572012969356311E-2</v>
      </c>
      <c r="G79" s="82">
        <v>53165.501600000003</v>
      </c>
      <c r="H79" s="95">
        <v>4815.3065004375339</v>
      </c>
    </row>
    <row r="80" spans="2:8" x14ac:dyDescent="0.2">
      <c r="B80" s="85" t="s">
        <v>285</v>
      </c>
      <c r="C80" s="86">
        <v>108</v>
      </c>
      <c r="D80" s="87">
        <v>0.1198172064814171</v>
      </c>
      <c r="E80" s="87">
        <v>6.1955411806955712E-2</v>
      </c>
      <c r="F80" s="87">
        <v>5.7861794674461363E-2</v>
      </c>
      <c r="G80" s="87">
        <v>259150.51180000001</v>
      </c>
      <c r="H80" s="125">
        <v>14994.913703553169</v>
      </c>
    </row>
    <row r="81" spans="2:8" x14ac:dyDescent="0.2">
      <c r="B81" s="80" t="s">
        <v>170</v>
      </c>
      <c r="C81" s="81">
        <v>4</v>
      </c>
      <c r="D81" s="82">
        <v>0.17598031711764731</v>
      </c>
      <c r="E81" s="82">
        <v>6.7957088691039891E-2</v>
      </c>
      <c r="F81" s="82">
        <v>0.1080232284266074</v>
      </c>
      <c r="G81" s="82">
        <v>11085.475152000001</v>
      </c>
      <c r="H81" s="95">
        <v>1197.4888145619759</v>
      </c>
    </row>
    <row r="82" spans="2:8" x14ac:dyDescent="0.2">
      <c r="B82" s="85" t="s">
        <v>146</v>
      </c>
      <c r="C82" s="86">
        <v>80</v>
      </c>
      <c r="D82" s="87">
        <v>0.128798397258504</v>
      </c>
      <c r="E82" s="87">
        <v>8.3826872625815105E-2</v>
      </c>
      <c r="F82" s="87">
        <v>4.4971524632688928E-2</v>
      </c>
      <c r="G82" s="87">
        <v>255567.79089999999</v>
      </c>
      <c r="H82" s="125">
        <v>11493.27320378124</v>
      </c>
    </row>
    <row r="83" spans="2:8" x14ac:dyDescent="0.2">
      <c r="B83" s="80" t="s">
        <v>286</v>
      </c>
      <c r="C83" s="81">
        <v>45</v>
      </c>
      <c r="D83" s="82">
        <v>0.1588655024878374</v>
      </c>
      <c r="E83" s="82">
        <v>7.7669524480462396E-2</v>
      </c>
      <c r="F83" s="82">
        <v>8.1195978007374978E-2</v>
      </c>
      <c r="G83" s="82">
        <v>33391.373549999997</v>
      </c>
      <c r="H83" s="95">
        <v>2711.2452324018432</v>
      </c>
    </row>
    <row r="84" spans="2:8" x14ac:dyDescent="0.2">
      <c r="B84" s="85" t="s">
        <v>287</v>
      </c>
      <c r="C84" s="86">
        <v>11</v>
      </c>
      <c r="D84" s="87">
        <v>4.4347072255404171E-2</v>
      </c>
      <c r="E84" s="87">
        <v>7.0537789530870573E-2</v>
      </c>
      <c r="F84" s="87">
        <v>-2.6190717275466398E-2</v>
      </c>
      <c r="G84" s="87">
        <v>7877.8916749999999</v>
      </c>
      <c r="H84" s="125">
        <v>-206.3276335866754</v>
      </c>
    </row>
    <row r="85" spans="2:8" x14ac:dyDescent="0.2">
      <c r="B85" s="80" t="s">
        <v>288</v>
      </c>
      <c r="C85" s="81">
        <v>10</v>
      </c>
      <c r="D85" s="82">
        <v>0.22137212377394569</v>
      </c>
      <c r="E85" s="82">
        <v>6.8138777038518256E-2</v>
      </c>
      <c r="F85" s="82">
        <v>0.15323334673542749</v>
      </c>
      <c r="G85" s="82">
        <v>20682.492409999999</v>
      </c>
      <c r="H85" s="95">
        <v>3169.2475308143771</v>
      </c>
    </row>
    <row r="86" spans="2:8" x14ac:dyDescent="0.2">
      <c r="B86" s="85" t="s">
        <v>312</v>
      </c>
      <c r="C86" s="86">
        <v>13</v>
      </c>
      <c r="D86" s="87">
        <v>0.25885375590618359</v>
      </c>
      <c r="E86" s="87">
        <v>7.2838924350948547E-2</v>
      </c>
      <c r="F86" s="87">
        <v>0.18601483155523499</v>
      </c>
      <c r="G86" s="87">
        <v>9244.9513230000011</v>
      </c>
      <c r="H86" s="125">
        <v>1719.6980630841931</v>
      </c>
    </row>
    <row r="87" spans="2:8" x14ac:dyDescent="0.2">
      <c r="B87" s="80" t="s">
        <v>166</v>
      </c>
      <c r="C87" s="81">
        <v>297</v>
      </c>
      <c r="D87" s="82">
        <v>0.15000787288067799</v>
      </c>
      <c r="E87" s="82">
        <v>8.6253302564037418E-2</v>
      </c>
      <c r="F87" s="82">
        <v>6.3754570316640627E-2</v>
      </c>
      <c r="G87" s="82">
        <v>244022.47399999999</v>
      </c>
      <c r="H87" s="95">
        <v>15557.54797747361</v>
      </c>
    </row>
    <row r="88" spans="2:8" x14ac:dyDescent="0.2">
      <c r="B88" s="85" t="s">
        <v>162</v>
      </c>
      <c r="C88" s="86">
        <v>236</v>
      </c>
      <c r="D88" s="87">
        <v>0.1519561034250845</v>
      </c>
      <c r="E88" s="87">
        <v>7.6813190506935081E-2</v>
      </c>
      <c r="F88" s="87">
        <v>7.5142912918149424E-2</v>
      </c>
      <c r="G88" s="87">
        <v>270035.5221</v>
      </c>
      <c r="H88" s="125">
        <v>20291.255721967311</v>
      </c>
    </row>
    <row r="89" spans="2:8" x14ac:dyDescent="0.2">
      <c r="B89" s="80" t="s">
        <v>14</v>
      </c>
      <c r="C89" s="81">
        <v>38</v>
      </c>
      <c r="D89" s="82">
        <v>1.0161671382857861E-2</v>
      </c>
      <c r="E89" s="82">
        <v>8.5285816700364475E-2</v>
      </c>
      <c r="F89" s="82">
        <v>-7.5124145317506608E-2</v>
      </c>
      <c r="G89" s="82">
        <v>45015.536339999999</v>
      </c>
      <c r="H89" s="95">
        <v>-3381.75369355166</v>
      </c>
    </row>
    <row r="90" spans="2:8" x14ac:dyDescent="0.2">
      <c r="B90" s="85" t="s">
        <v>289</v>
      </c>
      <c r="C90" s="86">
        <v>17</v>
      </c>
      <c r="D90" s="87">
        <v>2.4448506386119308E-2</v>
      </c>
      <c r="E90" s="87">
        <v>5.2218464057227423E-2</v>
      </c>
      <c r="F90" s="87">
        <v>-2.7769957671108101E-2</v>
      </c>
      <c r="G90" s="87">
        <v>125293.7004</v>
      </c>
      <c r="H90" s="125">
        <v>-3479.4007565645011</v>
      </c>
    </row>
    <row r="91" spans="2:8" x14ac:dyDescent="0.2">
      <c r="B91" s="80" t="s">
        <v>150</v>
      </c>
      <c r="C91" s="81">
        <v>107</v>
      </c>
      <c r="D91" s="82">
        <v>0.15530465802818899</v>
      </c>
      <c r="E91" s="82">
        <v>6.9209475223576775E-2</v>
      </c>
      <c r="F91" s="82">
        <v>8.6095182804612216E-2</v>
      </c>
      <c r="G91" s="82">
        <v>125160.0903</v>
      </c>
      <c r="H91" s="95">
        <v>10775.680854220271</v>
      </c>
    </row>
    <row r="92" spans="2:8" x14ac:dyDescent="0.2">
      <c r="B92" s="85" t="s">
        <v>290</v>
      </c>
      <c r="C92" s="86">
        <v>67</v>
      </c>
      <c r="D92" s="87">
        <v>0.15822434163814039</v>
      </c>
      <c r="E92" s="87">
        <v>5.9341858369568547E-2</v>
      </c>
      <c r="F92" s="87">
        <v>9.8882483268571811E-2</v>
      </c>
      <c r="G92" s="87">
        <v>353757.96960000001</v>
      </c>
      <c r="H92" s="125">
        <v>34980.466510095932</v>
      </c>
    </row>
    <row r="93" spans="2:8" x14ac:dyDescent="0.2">
      <c r="B93" s="80" t="s">
        <v>292</v>
      </c>
      <c r="C93" s="81">
        <v>22</v>
      </c>
      <c r="D93" s="82">
        <v>0.60733992432945894</v>
      </c>
      <c r="E93" s="82">
        <v>8.627366353376778E-2</v>
      </c>
      <c r="F93" s="82">
        <v>0.52106626079569118</v>
      </c>
      <c r="G93" s="82">
        <v>38343.711490000002</v>
      </c>
      <c r="H93" s="95">
        <v>19979.61437112308</v>
      </c>
    </row>
    <row r="94" spans="2:8" x14ac:dyDescent="0.2">
      <c r="B94" s="85" t="s">
        <v>297</v>
      </c>
      <c r="C94" s="86">
        <v>7330</v>
      </c>
      <c r="D94" s="87">
        <v>6.10473990201E-2</v>
      </c>
      <c r="E94" s="87">
        <v>5.7492965388102502E-2</v>
      </c>
      <c r="F94" s="87">
        <v>3.5544336319974991E-3</v>
      </c>
      <c r="G94" s="87">
        <v>21492277.227600001</v>
      </c>
      <c r="H94" s="125">
        <v>76392.873005995396</v>
      </c>
    </row>
    <row r="95" spans="2:8" x14ac:dyDescent="0.2">
      <c r="B95" s="80" t="s">
        <v>320</v>
      </c>
      <c r="C95" s="81">
        <v>6100</v>
      </c>
      <c r="D95" s="82">
        <v>0.11597836918563199</v>
      </c>
      <c r="E95" s="82">
        <v>6.916018387052475E-2</v>
      </c>
      <c r="F95" s="82">
        <v>4.681818531510723E-2</v>
      </c>
      <c r="G95" s="82">
        <v>10842502.006340001</v>
      </c>
      <c r="H95" s="95">
        <v>507626.26821224787</v>
      </c>
    </row>
    <row r="96" spans="2:8" x14ac:dyDescent="0.2">
      <c r="B96" s="85" t="s">
        <v>293</v>
      </c>
      <c r="C96" s="86">
        <v>17</v>
      </c>
      <c r="D96" s="87">
        <v>0.23862734050278481</v>
      </c>
      <c r="E96" s="87">
        <v>6.7351118281431352E-2</v>
      </c>
      <c r="F96" s="87">
        <v>0.17127622222135341</v>
      </c>
      <c r="G96" s="87">
        <v>53306.918960000003</v>
      </c>
      <c r="H96" s="125">
        <v>9130.207697728636</v>
      </c>
    </row>
    <row r="97" spans="2:8" x14ac:dyDescent="0.2">
      <c r="B97" s="80" t="s">
        <v>313</v>
      </c>
      <c r="C97" s="81">
        <v>7</v>
      </c>
      <c r="D97" s="82">
        <v>0.12505715216486379</v>
      </c>
      <c r="E97" s="82">
        <v>5.8692939367643707E-2</v>
      </c>
      <c r="F97" s="82">
        <v>6.6364212797220143E-2</v>
      </c>
      <c r="G97" s="82">
        <v>90087.662500000006</v>
      </c>
      <c r="H97" s="95">
        <v>5978.5968045541485</v>
      </c>
    </row>
    <row r="98" spans="2:8" x14ac:dyDescent="0.2">
      <c r="B98" s="85" t="s">
        <v>294</v>
      </c>
      <c r="C98" s="86">
        <v>30</v>
      </c>
      <c r="D98" s="87">
        <v>7.8392293808167104E-2</v>
      </c>
      <c r="E98" s="87">
        <v>5.9342489238014301E-2</v>
      </c>
      <c r="F98" s="87">
        <v>1.90498045701528E-2</v>
      </c>
      <c r="G98" s="87">
        <v>56995.023249999998</v>
      </c>
      <c r="H98" s="125">
        <v>1085.744054383815</v>
      </c>
    </row>
    <row r="99" spans="2:8" x14ac:dyDescent="0.2">
      <c r="B99" s="80" t="s">
        <v>295</v>
      </c>
      <c r="C99" s="81">
        <v>18</v>
      </c>
      <c r="D99" s="82">
        <v>6.8082836426088686E-2</v>
      </c>
      <c r="E99" s="82">
        <v>3.4705859015166429E-2</v>
      </c>
      <c r="F99" s="82">
        <v>3.3376977410922257E-2</v>
      </c>
      <c r="G99" s="82">
        <v>229841.09839999999</v>
      </c>
      <c r="H99" s="95">
        <v>7671.4011493983589</v>
      </c>
    </row>
    <row r="100" spans="2:8" x14ac:dyDescent="0.2">
      <c r="B100" s="85" t="s">
        <v>296</v>
      </c>
      <c r="C100" s="86">
        <v>22</v>
      </c>
      <c r="D100" s="87">
        <v>6.10473990201E-2</v>
      </c>
      <c r="E100" s="87">
        <v>4.9173876901902468E-2</v>
      </c>
      <c r="F100" s="87">
        <v>1.1873522118197531E-2</v>
      </c>
      <c r="G100" s="87">
        <v>18130.375410000001</v>
      </c>
      <c r="H100" s="125">
        <v>215.27141344185961</v>
      </c>
    </row>
  </sheetData>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H78"/>
  <sheetViews>
    <sheetView showGridLines="0" zoomScaleNormal="100" workbookViewId="0">
      <selection activeCell="G23" sqref="G23"/>
    </sheetView>
  </sheetViews>
  <sheetFormatPr baseColWidth="10" defaultColWidth="8.6640625" defaultRowHeight="15" x14ac:dyDescent="0.2"/>
  <cols>
    <col min="1" max="1" width="2" customWidth="1"/>
    <col min="2" max="2" width="38" customWidth="1"/>
    <col min="3" max="3" width="8" customWidth="1"/>
    <col min="4" max="6" width="12" customWidth="1"/>
    <col min="7" max="7" width="154.5" customWidth="1"/>
    <col min="8" max="8" width="12" customWidth="1"/>
  </cols>
  <sheetData>
    <row r="1" spans="2:8" ht="22" customHeight="1" x14ac:dyDescent="0.2">
      <c r="B1" s="326" t="s">
        <v>321</v>
      </c>
      <c r="C1" s="309"/>
      <c r="D1" s="309"/>
      <c r="E1" s="309"/>
      <c r="F1" s="309"/>
      <c r="G1" s="309"/>
      <c r="H1" s="309"/>
    </row>
    <row r="2" spans="2:8" ht="20" customHeight="1" x14ac:dyDescent="0.2">
      <c r="B2" s="327" t="s">
        <v>322</v>
      </c>
      <c r="C2" s="309"/>
      <c r="D2" s="309"/>
      <c r="E2" s="309"/>
      <c r="F2" s="309"/>
      <c r="G2" s="309"/>
      <c r="H2" s="309"/>
    </row>
    <row r="3" spans="2:8" ht="20" customHeight="1" x14ac:dyDescent="0.2">
      <c r="B3" s="73" t="s">
        <v>323</v>
      </c>
      <c r="C3" s="20" t="s">
        <v>185</v>
      </c>
      <c r="D3" s="20" t="s">
        <v>189</v>
      </c>
      <c r="E3" s="20" t="s">
        <v>193</v>
      </c>
      <c r="F3" s="20" t="s">
        <v>217</v>
      </c>
      <c r="G3" s="21" t="s">
        <v>209</v>
      </c>
    </row>
    <row r="4" spans="2:8" ht="20" customHeight="1" x14ac:dyDescent="0.2">
      <c r="B4" s="74" t="s">
        <v>218</v>
      </c>
      <c r="C4" s="75">
        <v>52</v>
      </c>
      <c r="D4" s="76">
        <v>0.2772</v>
      </c>
      <c r="E4" s="76">
        <v>7.8100000000000003E-2</v>
      </c>
      <c r="F4" s="77">
        <v>0.19919999999999999</v>
      </c>
    </row>
    <row r="5" spans="2:8" ht="15" customHeight="1" x14ac:dyDescent="0.2">
      <c r="B5" s="22" t="s">
        <v>219</v>
      </c>
      <c r="C5" s="23">
        <v>79</v>
      </c>
      <c r="D5" s="24">
        <v>0.16009999999999999</v>
      </c>
      <c r="E5" s="24">
        <v>7.5999999999999998E-2</v>
      </c>
      <c r="F5" s="8">
        <v>8.4099999999999994E-2</v>
      </c>
    </row>
    <row r="6" spans="2:8" ht="15" customHeight="1" x14ac:dyDescent="0.2">
      <c r="B6" s="22" t="s">
        <v>220</v>
      </c>
      <c r="C6" s="23">
        <v>23</v>
      </c>
      <c r="D6" s="24">
        <v>7.9299999999999995E-2</v>
      </c>
      <c r="E6" s="24">
        <v>6.7199999999999996E-2</v>
      </c>
      <c r="F6" s="13">
        <v>1.2E-2</v>
      </c>
    </row>
    <row r="7" spans="2:8" ht="15" customHeight="1" x14ac:dyDescent="0.2">
      <c r="B7" s="22" t="s">
        <v>221</v>
      </c>
      <c r="C7" s="23">
        <v>35</v>
      </c>
      <c r="D7" s="24">
        <v>0.15770000000000001</v>
      </c>
      <c r="E7" s="24">
        <v>7.1300000000000002E-2</v>
      </c>
      <c r="F7" s="8">
        <v>8.6300000000000002E-2</v>
      </c>
    </row>
    <row r="8" spans="2:8" ht="15" customHeight="1" x14ac:dyDescent="0.2">
      <c r="B8" s="22" t="s">
        <v>10</v>
      </c>
      <c r="C8" s="23">
        <v>33</v>
      </c>
      <c r="D8" s="24">
        <v>2.2499999999999999E-2</v>
      </c>
      <c r="E8" s="24">
        <v>9.3799999999999994E-2</v>
      </c>
      <c r="F8" s="11">
        <v>-7.1300000000000002E-2</v>
      </c>
    </row>
    <row r="9" spans="2:8" ht="15" customHeight="1" x14ac:dyDescent="0.2">
      <c r="B9" s="22" t="s">
        <v>18</v>
      </c>
      <c r="C9" s="23">
        <v>35</v>
      </c>
      <c r="D9" s="24">
        <v>8.9800000000000005E-2</v>
      </c>
      <c r="E9" s="24">
        <v>8.1799999999999998E-2</v>
      </c>
      <c r="F9" s="13">
        <v>8.0000000000000002E-3</v>
      </c>
    </row>
    <row r="10" spans="2:8" ht="15" customHeight="1" x14ac:dyDescent="0.2">
      <c r="B10" s="22" t="s">
        <v>224</v>
      </c>
      <c r="C10" s="23">
        <v>14</v>
      </c>
      <c r="D10" s="24">
        <v>0.15740000000000001</v>
      </c>
      <c r="E10" s="24">
        <v>6.4799999999999996E-2</v>
      </c>
      <c r="F10" s="8">
        <v>9.2600000000000002E-2</v>
      </c>
    </row>
    <row r="11" spans="2:8" ht="15" customHeight="1" x14ac:dyDescent="0.2">
      <c r="B11" s="22" t="s">
        <v>158</v>
      </c>
      <c r="C11" s="23">
        <v>27</v>
      </c>
      <c r="D11" s="24">
        <v>0.2903</v>
      </c>
      <c r="E11" s="24">
        <v>6.3299999999999995E-2</v>
      </c>
      <c r="F11" s="8">
        <v>0.22700000000000001</v>
      </c>
    </row>
    <row r="12" spans="2:8" ht="15" customHeight="1" x14ac:dyDescent="0.2">
      <c r="B12" s="22" t="s">
        <v>225</v>
      </c>
      <c r="C12" s="23">
        <v>24</v>
      </c>
      <c r="D12" s="24">
        <v>0.1457</v>
      </c>
      <c r="E12" s="24">
        <v>5.0900000000000001E-2</v>
      </c>
      <c r="F12" s="8">
        <v>9.4799999999999995E-2</v>
      </c>
    </row>
    <row r="13" spans="2:8" ht="15" customHeight="1" x14ac:dyDescent="0.2">
      <c r="B13" s="22" t="s">
        <v>30</v>
      </c>
      <c r="C13" s="23">
        <v>41</v>
      </c>
      <c r="D13" s="24">
        <v>0.2016</v>
      </c>
      <c r="E13" s="24">
        <v>7.85E-2</v>
      </c>
      <c r="F13" s="8">
        <v>0.1231</v>
      </c>
    </row>
    <row r="14" spans="2:8" ht="15" customHeight="1" x14ac:dyDescent="0.2">
      <c r="B14" s="22" t="s">
        <v>227</v>
      </c>
      <c r="C14" s="23">
        <v>155</v>
      </c>
      <c r="D14" s="24">
        <v>0.28299999999999997</v>
      </c>
      <c r="E14" s="24">
        <v>7.2300000000000003E-2</v>
      </c>
      <c r="F14" s="8">
        <v>0.21060000000000001</v>
      </c>
    </row>
    <row r="15" spans="2:8" ht="15" customHeight="1" x14ac:dyDescent="0.2">
      <c r="B15" s="22" t="s">
        <v>228</v>
      </c>
      <c r="C15" s="23">
        <v>9</v>
      </c>
      <c r="D15" s="24">
        <v>0.1206</v>
      </c>
      <c r="E15" s="24">
        <v>5.1999999999999998E-2</v>
      </c>
      <c r="F15" s="8">
        <v>6.8599999999999994E-2</v>
      </c>
    </row>
    <row r="16" spans="2:8" ht="15" customHeight="1" x14ac:dyDescent="0.2">
      <c r="B16" s="22" t="s">
        <v>12</v>
      </c>
      <c r="C16" s="23">
        <v>29</v>
      </c>
      <c r="D16" s="24">
        <v>3.7199999999999997E-2</v>
      </c>
      <c r="E16" s="24">
        <v>6.2199999999999998E-2</v>
      </c>
      <c r="F16" s="11">
        <v>-2.5000000000000001E-2</v>
      </c>
    </row>
    <row r="17" spans="2:7" ht="15" customHeight="1" x14ac:dyDescent="0.2">
      <c r="B17" s="22" t="s">
        <v>229</v>
      </c>
      <c r="C17" s="23">
        <v>4</v>
      </c>
      <c r="D17" s="24">
        <v>4.0500000000000001E-2</v>
      </c>
      <c r="E17" s="24">
        <v>5.2299999999999999E-2</v>
      </c>
      <c r="F17" s="11">
        <v>-1.17E-2</v>
      </c>
    </row>
    <row r="18" spans="2:7" ht="15" customHeight="1" x14ac:dyDescent="0.2">
      <c r="B18" s="22" t="s">
        <v>230</v>
      </c>
      <c r="C18" s="23">
        <v>59</v>
      </c>
      <c r="D18" s="24">
        <v>0.1095</v>
      </c>
      <c r="E18" s="24">
        <v>7.2499999999999995E-2</v>
      </c>
      <c r="F18" s="8">
        <v>3.6999999999999998E-2</v>
      </c>
    </row>
    <row r="19" spans="2:7" ht="15" customHeight="1" x14ac:dyDescent="0.2">
      <c r="B19" s="22" t="s">
        <v>231</v>
      </c>
      <c r="C19" s="23">
        <v>16</v>
      </c>
      <c r="D19" s="24">
        <v>-4.7600000000000003E-2</v>
      </c>
      <c r="E19" s="24">
        <v>8.4099999999999994E-2</v>
      </c>
      <c r="F19" s="11">
        <v>-0.13170000000000001</v>
      </c>
    </row>
    <row r="20" spans="2:7" ht="15" customHeight="1" x14ac:dyDescent="0.2">
      <c r="B20" s="22" t="s">
        <v>232</v>
      </c>
      <c r="C20" s="23">
        <v>64</v>
      </c>
      <c r="D20" s="24">
        <v>0.26350000000000001</v>
      </c>
      <c r="E20" s="24">
        <v>7.8299999999999995E-2</v>
      </c>
      <c r="F20" s="8">
        <v>0.1852</v>
      </c>
    </row>
    <row r="21" spans="2:7" ht="15" customHeight="1" x14ac:dyDescent="0.2">
      <c r="B21" s="22" t="s">
        <v>148</v>
      </c>
      <c r="C21" s="23">
        <v>36</v>
      </c>
      <c r="D21" s="24">
        <v>0.4476</v>
      </c>
      <c r="E21" s="24">
        <v>9.7100000000000006E-2</v>
      </c>
      <c r="F21" s="8">
        <v>0.35049999999999998</v>
      </c>
    </row>
    <row r="22" spans="2:7" ht="15" customHeight="1" x14ac:dyDescent="0.2">
      <c r="B22" s="22" t="s">
        <v>302</v>
      </c>
      <c r="C22" s="23">
        <v>40</v>
      </c>
      <c r="D22" s="24">
        <v>0.1671</v>
      </c>
      <c r="E22" s="24">
        <v>8.2900000000000001E-2</v>
      </c>
      <c r="F22" s="8">
        <v>8.4199999999999997E-2</v>
      </c>
    </row>
    <row r="23" spans="2:7" ht="56" customHeight="1" x14ac:dyDescent="0.2">
      <c r="B23" s="22" t="s">
        <v>154</v>
      </c>
      <c r="C23" s="23">
        <v>496</v>
      </c>
      <c r="D23" s="24">
        <v>3.5299999999999998E-2</v>
      </c>
      <c r="E23" s="24">
        <v>8.4900000000000003E-2</v>
      </c>
      <c r="F23" s="11">
        <v>-4.9700000000000001E-2</v>
      </c>
      <c r="G23" s="55" t="s">
        <v>324</v>
      </c>
    </row>
    <row r="24" spans="2:7" ht="15" customHeight="1" x14ac:dyDescent="0.2">
      <c r="B24" s="22" t="s">
        <v>303</v>
      </c>
      <c r="C24" s="23">
        <v>228</v>
      </c>
      <c r="D24" s="24">
        <v>0.16950000000000001</v>
      </c>
      <c r="E24" s="24">
        <v>7.85E-2</v>
      </c>
      <c r="F24" s="8">
        <v>9.0999999999999998E-2</v>
      </c>
    </row>
    <row r="25" spans="2:7" ht="15" customHeight="1" x14ac:dyDescent="0.2">
      <c r="B25" s="22" t="s">
        <v>304</v>
      </c>
      <c r="C25" s="23">
        <v>32</v>
      </c>
      <c r="D25" s="24">
        <v>0.15939999999999999</v>
      </c>
      <c r="E25" s="24">
        <v>6.7500000000000004E-2</v>
      </c>
      <c r="F25" s="8">
        <v>9.1899999999999996E-2</v>
      </c>
    </row>
    <row r="26" spans="2:7" ht="15" customHeight="1" x14ac:dyDescent="0.2">
      <c r="B26" s="22" t="s">
        <v>236</v>
      </c>
      <c r="C26" s="23">
        <v>112</v>
      </c>
      <c r="D26" s="24">
        <v>0.156</v>
      </c>
      <c r="E26" s="24">
        <v>8.9899999999999994E-2</v>
      </c>
      <c r="F26" s="8">
        <v>6.6000000000000003E-2</v>
      </c>
    </row>
    <row r="27" spans="2:7" ht="42" customHeight="1" x14ac:dyDescent="0.2">
      <c r="B27" s="22" t="s">
        <v>143</v>
      </c>
      <c r="C27" s="23">
        <v>8</v>
      </c>
      <c r="D27" s="24">
        <v>-8.3500000000000005E-2</v>
      </c>
      <c r="E27" s="24">
        <v>7.6300000000000007E-2</v>
      </c>
      <c r="F27" s="11">
        <v>-0.1598</v>
      </c>
      <c r="G27" s="25" t="s">
        <v>325</v>
      </c>
    </row>
    <row r="28" spans="2:7" ht="15" customHeight="1" x14ac:dyDescent="0.2">
      <c r="B28" s="22" t="s">
        <v>140</v>
      </c>
      <c r="C28" s="23">
        <v>114</v>
      </c>
      <c r="D28" s="24">
        <v>0.17910000000000001</v>
      </c>
      <c r="E28" s="24">
        <v>7.85E-2</v>
      </c>
      <c r="F28" s="8">
        <v>0.10059999999999999</v>
      </c>
    </row>
    <row r="29" spans="2:7" ht="15" customHeight="1" x14ac:dyDescent="0.2">
      <c r="B29" s="22" t="s">
        <v>305</v>
      </c>
      <c r="C29" s="23">
        <v>48</v>
      </c>
      <c r="D29" s="24">
        <v>0.25319999999999998</v>
      </c>
      <c r="E29" s="24">
        <v>8.6900000000000005E-2</v>
      </c>
      <c r="F29" s="8">
        <v>0.1663</v>
      </c>
    </row>
    <row r="30" spans="2:7" ht="15" customHeight="1" x14ac:dyDescent="0.2">
      <c r="B30" s="22" t="s">
        <v>238</v>
      </c>
      <c r="C30" s="23">
        <v>92</v>
      </c>
      <c r="D30" s="24">
        <v>0.1242</v>
      </c>
      <c r="E30" s="24">
        <v>7.1300000000000002E-2</v>
      </c>
      <c r="F30" s="8">
        <v>5.2900000000000003E-2</v>
      </c>
    </row>
    <row r="31" spans="2:7" ht="15" customHeight="1" x14ac:dyDescent="0.2">
      <c r="B31" s="22" t="s">
        <v>239</v>
      </c>
      <c r="C31" s="23">
        <v>53</v>
      </c>
      <c r="D31" s="24">
        <v>0.3175</v>
      </c>
      <c r="E31" s="24">
        <v>7.4300000000000005E-2</v>
      </c>
      <c r="F31" s="8">
        <v>0.24329999999999999</v>
      </c>
    </row>
    <row r="32" spans="2:7" ht="15" customHeight="1" x14ac:dyDescent="0.2">
      <c r="B32" s="22" t="s">
        <v>240</v>
      </c>
      <c r="C32" s="23">
        <v>35</v>
      </c>
      <c r="D32" s="24">
        <v>7.2800000000000004E-2</v>
      </c>
      <c r="E32" s="24">
        <v>7.2700000000000001E-2</v>
      </c>
      <c r="F32" s="13">
        <v>1E-4</v>
      </c>
    </row>
    <row r="33" spans="2:6" ht="15" customHeight="1" x14ac:dyDescent="0.2">
      <c r="B33" s="22" t="s">
        <v>243</v>
      </c>
      <c r="C33" s="23">
        <v>78</v>
      </c>
      <c r="D33" s="24">
        <v>0.1595</v>
      </c>
      <c r="E33" s="24">
        <v>5.79E-2</v>
      </c>
      <c r="F33" s="8">
        <v>0.1016</v>
      </c>
    </row>
    <row r="34" spans="2:6" ht="15" customHeight="1" x14ac:dyDescent="0.2">
      <c r="B34" s="22" t="s">
        <v>244</v>
      </c>
      <c r="C34" s="23">
        <v>13</v>
      </c>
      <c r="D34" s="24">
        <v>0.1784</v>
      </c>
      <c r="E34" s="24">
        <v>6.5299999999999997E-2</v>
      </c>
      <c r="F34" s="8">
        <v>0.113</v>
      </c>
    </row>
    <row r="35" spans="2:6" ht="15" customHeight="1" x14ac:dyDescent="0.2">
      <c r="B35" s="22" t="s">
        <v>245</v>
      </c>
      <c r="C35" s="23">
        <v>27</v>
      </c>
      <c r="D35" s="24">
        <v>0.10589999999999999</v>
      </c>
      <c r="E35" s="24">
        <v>6.5299999999999997E-2</v>
      </c>
      <c r="F35" s="8">
        <v>4.0500000000000001E-2</v>
      </c>
    </row>
    <row r="36" spans="2:6" ht="15" customHeight="1" x14ac:dyDescent="0.2">
      <c r="B36" s="22" t="s">
        <v>248</v>
      </c>
      <c r="C36" s="23">
        <v>204</v>
      </c>
      <c r="D36" s="24">
        <v>0.16980000000000001</v>
      </c>
      <c r="E36" s="24">
        <v>7.5399999999999995E-2</v>
      </c>
      <c r="F36" s="8">
        <v>9.4399999999999998E-2</v>
      </c>
    </row>
    <row r="37" spans="2:6" ht="15" customHeight="1" x14ac:dyDescent="0.2">
      <c r="B37" s="22" t="s">
        <v>307</v>
      </c>
      <c r="C37" s="23">
        <v>104</v>
      </c>
      <c r="D37" s="24">
        <v>0.31190000000000001</v>
      </c>
      <c r="E37" s="24">
        <v>6.83E-2</v>
      </c>
      <c r="F37" s="8">
        <v>0.2437</v>
      </c>
    </row>
    <row r="38" spans="2:6" ht="15" customHeight="1" x14ac:dyDescent="0.2">
      <c r="B38" s="22" t="s">
        <v>250</v>
      </c>
      <c r="C38" s="23">
        <v>115</v>
      </c>
      <c r="D38" s="24">
        <v>0.13719999999999999</v>
      </c>
      <c r="E38" s="24">
        <v>8.2199999999999995E-2</v>
      </c>
      <c r="F38" s="8">
        <v>5.4899999999999997E-2</v>
      </c>
    </row>
    <row r="39" spans="2:6" ht="15" customHeight="1" x14ac:dyDescent="0.2">
      <c r="B39" s="22" t="s">
        <v>252</v>
      </c>
      <c r="C39" s="23">
        <v>30</v>
      </c>
      <c r="D39" s="24">
        <v>0.14910000000000001</v>
      </c>
      <c r="E39" s="24">
        <v>7.2700000000000001E-2</v>
      </c>
      <c r="F39" s="8">
        <v>7.6399999999999996E-2</v>
      </c>
    </row>
    <row r="40" spans="2:6" ht="15" customHeight="1" x14ac:dyDescent="0.2">
      <c r="B40" s="22" t="s">
        <v>308</v>
      </c>
      <c r="C40" s="23">
        <v>31</v>
      </c>
      <c r="D40" s="24">
        <v>0.22159999999999999</v>
      </c>
      <c r="E40" s="24">
        <v>6.1899999999999997E-2</v>
      </c>
      <c r="F40" s="8">
        <v>0.15970000000000001</v>
      </c>
    </row>
    <row r="41" spans="2:6" ht="15" customHeight="1" x14ac:dyDescent="0.2">
      <c r="B41" s="22" t="s">
        <v>253</v>
      </c>
      <c r="C41" s="23">
        <v>63</v>
      </c>
      <c r="D41" s="24">
        <v>0.14580000000000001</v>
      </c>
      <c r="E41" s="24">
        <v>7.3599999999999999E-2</v>
      </c>
      <c r="F41" s="8">
        <v>7.22E-2</v>
      </c>
    </row>
    <row r="42" spans="2:6" ht="15" customHeight="1" x14ac:dyDescent="0.2">
      <c r="B42" s="22" t="s">
        <v>254</v>
      </c>
      <c r="C42" s="23">
        <v>110</v>
      </c>
      <c r="D42" s="24">
        <v>0.34420000000000001</v>
      </c>
      <c r="E42" s="24">
        <v>7.0300000000000001E-2</v>
      </c>
      <c r="F42" s="8">
        <v>0.27389999999999998</v>
      </c>
    </row>
    <row r="43" spans="2:6" ht="15" customHeight="1" x14ac:dyDescent="0.2">
      <c r="B43" s="22" t="s">
        <v>255</v>
      </c>
      <c r="C43" s="23">
        <v>15</v>
      </c>
      <c r="D43" s="24">
        <v>0.22170000000000001</v>
      </c>
      <c r="E43" s="24">
        <v>7.0000000000000007E-2</v>
      </c>
      <c r="F43" s="8">
        <v>0.15179999999999999</v>
      </c>
    </row>
    <row r="44" spans="2:6" ht="15" customHeight="1" x14ac:dyDescent="0.2">
      <c r="B44" s="22" t="s">
        <v>32</v>
      </c>
      <c r="C44" s="23">
        <v>105</v>
      </c>
      <c r="D44" s="24">
        <v>0.24410000000000001</v>
      </c>
      <c r="E44" s="24">
        <v>7.6999999999999999E-2</v>
      </c>
      <c r="F44" s="8">
        <v>0.1671</v>
      </c>
    </row>
    <row r="45" spans="2:6" ht="15" customHeight="1" x14ac:dyDescent="0.2">
      <c r="B45" s="22" t="s">
        <v>260</v>
      </c>
      <c r="C45" s="23">
        <v>73</v>
      </c>
      <c r="D45" s="24">
        <v>0.27039999999999997</v>
      </c>
      <c r="E45" s="24">
        <v>8.2000000000000003E-2</v>
      </c>
      <c r="F45" s="8">
        <v>0.1885</v>
      </c>
    </row>
    <row r="46" spans="2:6" ht="15" customHeight="1" x14ac:dyDescent="0.2">
      <c r="B46" s="22" t="s">
        <v>261</v>
      </c>
      <c r="C46" s="23">
        <v>14</v>
      </c>
      <c r="D46" s="24">
        <v>0.18260000000000001</v>
      </c>
      <c r="E46" s="24">
        <v>7.9200000000000007E-2</v>
      </c>
      <c r="F46" s="8">
        <v>0.10340000000000001</v>
      </c>
    </row>
    <row r="47" spans="2:6" ht="15" customHeight="1" x14ac:dyDescent="0.2">
      <c r="B47" s="22" t="s">
        <v>265</v>
      </c>
      <c r="C47" s="23">
        <v>97</v>
      </c>
      <c r="D47" s="24">
        <v>0.11940000000000001</v>
      </c>
      <c r="E47" s="24">
        <v>7.0400000000000004E-2</v>
      </c>
      <c r="F47" s="8">
        <v>4.8899999999999999E-2</v>
      </c>
    </row>
    <row r="48" spans="2:6" ht="15" customHeight="1" x14ac:dyDescent="0.2">
      <c r="B48" s="22" t="s">
        <v>28</v>
      </c>
      <c r="C48" s="23">
        <v>19</v>
      </c>
      <c r="D48" s="24">
        <v>0.1482</v>
      </c>
      <c r="E48" s="24">
        <v>6.7500000000000004E-2</v>
      </c>
      <c r="F48" s="8">
        <v>8.0699999999999994E-2</v>
      </c>
    </row>
    <row r="49" spans="2:6" ht="15" customHeight="1" x14ac:dyDescent="0.2">
      <c r="B49" s="22" t="s">
        <v>266</v>
      </c>
      <c r="C49" s="23">
        <v>6</v>
      </c>
      <c r="D49" s="24">
        <v>0.1041</v>
      </c>
      <c r="E49" s="24">
        <v>6.93E-2</v>
      </c>
      <c r="F49" s="8">
        <v>3.49E-2</v>
      </c>
    </row>
    <row r="50" spans="2:6" ht="15" customHeight="1" x14ac:dyDescent="0.2">
      <c r="B50" s="22" t="s">
        <v>268</v>
      </c>
      <c r="C50" s="23">
        <v>46</v>
      </c>
      <c r="D50" s="24">
        <v>6.9199999999999998E-2</v>
      </c>
      <c r="E50" s="24">
        <v>5.0099999999999999E-2</v>
      </c>
      <c r="F50" s="13">
        <v>1.9099999999999999E-2</v>
      </c>
    </row>
    <row r="51" spans="2:6" ht="15" customHeight="1" x14ac:dyDescent="0.2">
      <c r="B51" s="22" t="s">
        <v>269</v>
      </c>
      <c r="C51" s="23">
        <v>56</v>
      </c>
      <c r="D51" s="24">
        <v>0.2545</v>
      </c>
      <c r="E51" s="24">
        <v>7.4700000000000003E-2</v>
      </c>
      <c r="F51" s="8">
        <v>0.1799</v>
      </c>
    </row>
    <row r="52" spans="2:6" ht="15" customHeight="1" x14ac:dyDescent="0.2">
      <c r="B52" s="22" t="s">
        <v>276</v>
      </c>
      <c r="C52" s="23">
        <v>49</v>
      </c>
      <c r="D52" s="24">
        <v>8.0199999999999994E-2</v>
      </c>
      <c r="E52" s="24">
        <v>6.7599999999999993E-2</v>
      </c>
      <c r="F52" s="13">
        <v>1.2699999999999999E-2</v>
      </c>
    </row>
    <row r="53" spans="2:6" ht="15" customHeight="1" x14ac:dyDescent="0.2">
      <c r="B53" s="22" t="s">
        <v>310</v>
      </c>
      <c r="C53" s="23">
        <v>64</v>
      </c>
      <c r="D53" s="24">
        <v>0.18360000000000001</v>
      </c>
      <c r="E53" s="24">
        <v>7.1599999999999997E-2</v>
      </c>
      <c r="F53" s="8">
        <v>0.112</v>
      </c>
    </row>
    <row r="54" spans="2:6" ht="15" customHeight="1" x14ac:dyDescent="0.2">
      <c r="B54" s="22" t="s">
        <v>279</v>
      </c>
      <c r="C54" s="23">
        <v>34</v>
      </c>
      <c r="D54" s="24">
        <v>0.12189999999999999</v>
      </c>
      <c r="E54" s="24">
        <v>6.7799999999999999E-2</v>
      </c>
      <c r="F54" s="8">
        <v>5.4199999999999998E-2</v>
      </c>
    </row>
    <row r="55" spans="2:6" ht="15" customHeight="1" x14ac:dyDescent="0.2">
      <c r="B55" s="22" t="s">
        <v>280</v>
      </c>
      <c r="C55" s="23">
        <v>14</v>
      </c>
      <c r="D55" s="24">
        <v>0.34949999999999998</v>
      </c>
      <c r="E55" s="24">
        <v>9.5100000000000004E-2</v>
      </c>
      <c r="F55" s="8">
        <v>0.25440000000000002</v>
      </c>
    </row>
    <row r="56" spans="2:6" ht="15" customHeight="1" x14ac:dyDescent="0.2">
      <c r="B56" s="22" t="s">
        <v>281</v>
      </c>
      <c r="C56" s="23">
        <v>62</v>
      </c>
      <c r="D56" s="24">
        <v>0.16109999999999999</v>
      </c>
      <c r="E56" s="24">
        <v>7.22E-2</v>
      </c>
      <c r="F56" s="8">
        <v>8.8999999999999996E-2</v>
      </c>
    </row>
    <row r="57" spans="2:6" ht="15" customHeight="1" x14ac:dyDescent="0.2">
      <c r="B57" s="22" t="s">
        <v>282</v>
      </c>
      <c r="C57" s="23">
        <v>23</v>
      </c>
      <c r="D57" s="24">
        <v>0.13589999999999999</v>
      </c>
      <c r="E57" s="24">
        <v>7.2700000000000001E-2</v>
      </c>
      <c r="F57" s="8">
        <v>6.3200000000000006E-2</v>
      </c>
    </row>
    <row r="58" spans="2:6" ht="15" customHeight="1" x14ac:dyDescent="0.2">
      <c r="B58" s="22" t="s">
        <v>283</v>
      </c>
      <c r="C58" s="23">
        <v>15</v>
      </c>
      <c r="D58" s="24">
        <v>6.7599999999999993E-2</v>
      </c>
      <c r="E58" s="24">
        <v>7.2400000000000006E-2</v>
      </c>
      <c r="F58" s="11">
        <v>-4.7999999999999996E-3</v>
      </c>
    </row>
    <row r="59" spans="2:6" ht="15" customHeight="1" x14ac:dyDescent="0.2">
      <c r="B59" s="22" t="s">
        <v>170</v>
      </c>
      <c r="C59" s="23">
        <v>3</v>
      </c>
      <c r="D59" s="24">
        <v>3.1699999999999999E-2</v>
      </c>
      <c r="E59" s="24">
        <v>4.48E-2</v>
      </c>
      <c r="F59" s="11">
        <v>-1.3100000000000001E-2</v>
      </c>
    </row>
    <row r="60" spans="2:6" ht="15" customHeight="1" x14ac:dyDescent="0.2">
      <c r="B60" s="22" t="s">
        <v>146</v>
      </c>
      <c r="C60" s="23">
        <v>66</v>
      </c>
      <c r="D60" s="24">
        <v>0.27229999999999999</v>
      </c>
      <c r="E60" s="24">
        <v>0.1055</v>
      </c>
      <c r="F60" s="8">
        <v>0.1668</v>
      </c>
    </row>
    <row r="61" spans="2:6" ht="15" customHeight="1" x14ac:dyDescent="0.2">
      <c r="B61" s="22" t="s">
        <v>286</v>
      </c>
      <c r="C61" s="23">
        <v>31</v>
      </c>
      <c r="D61" s="24">
        <v>0.28399999999999997</v>
      </c>
      <c r="E61" s="24">
        <v>9.8900000000000002E-2</v>
      </c>
      <c r="F61" s="8">
        <v>0.18509999999999999</v>
      </c>
    </row>
    <row r="62" spans="2:6" ht="15" customHeight="1" x14ac:dyDescent="0.2">
      <c r="B62" s="22" t="s">
        <v>287</v>
      </c>
      <c r="C62" s="23">
        <v>8</v>
      </c>
      <c r="D62" s="24">
        <v>0.11990000000000001</v>
      </c>
      <c r="E62" s="24">
        <v>6.6900000000000001E-2</v>
      </c>
      <c r="F62" s="8">
        <v>5.2999999999999999E-2</v>
      </c>
    </row>
    <row r="63" spans="2:6" ht="15" customHeight="1" x14ac:dyDescent="0.2">
      <c r="B63" s="22" t="s">
        <v>288</v>
      </c>
      <c r="C63" s="23">
        <v>11</v>
      </c>
      <c r="D63" s="24">
        <v>0.20930000000000001</v>
      </c>
      <c r="E63" s="24">
        <v>8.0100000000000005E-2</v>
      </c>
      <c r="F63" s="8">
        <v>0.12920000000000001</v>
      </c>
    </row>
    <row r="64" spans="2:6" ht="15" customHeight="1" x14ac:dyDescent="0.2">
      <c r="B64" s="22" t="s">
        <v>312</v>
      </c>
      <c r="C64" s="23">
        <v>77</v>
      </c>
      <c r="D64" s="24">
        <v>0.2702</v>
      </c>
      <c r="E64" s="24">
        <v>8.4400000000000003E-2</v>
      </c>
      <c r="F64" s="8">
        <v>0.1857</v>
      </c>
    </row>
    <row r="65" spans="2:7" ht="15" customHeight="1" x14ac:dyDescent="0.2">
      <c r="B65" s="22" t="s">
        <v>166</v>
      </c>
      <c r="C65" s="23">
        <v>29</v>
      </c>
      <c r="D65" s="24">
        <v>3.4299999999999997E-2</v>
      </c>
      <c r="E65" s="24">
        <v>0.1066</v>
      </c>
      <c r="F65" s="11">
        <v>-7.22E-2</v>
      </c>
      <c r="G65" s="25" t="s">
        <v>326</v>
      </c>
    </row>
    <row r="66" spans="2:7" ht="15" customHeight="1" x14ac:dyDescent="0.2">
      <c r="B66" s="22" t="s">
        <v>162</v>
      </c>
      <c r="C66" s="23">
        <v>309</v>
      </c>
      <c r="D66" s="24">
        <v>0.29320000000000002</v>
      </c>
      <c r="E66" s="24">
        <v>9.3399999999999997E-2</v>
      </c>
      <c r="F66" s="8">
        <v>0.19969999999999999</v>
      </c>
    </row>
    <row r="67" spans="2:7" ht="15" customHeight="1" x14ac:dyDescent="0.2">
      <c r="B67" s="22" t="s">
        <v>14</v>
      </c>
      <c r="C67" s="23">
        <v>19</v>
      </c>
      <c r="D67" s="24">
        <v>6.7199999999999996E-2</v>
      </c>
      <c r="E67" s="24">
        <v>7.7600000000000002E-2</v>
      </c>
      <c r="F67" s="11">
        <v>-1.04E-2</v>
      </c>
    </row>
    <row r="68" spans="2:7" ht="15" customHeight="1" x14ac:dyDescent="0.2">
      <c r="B68" s="22" t="s">
        <v>289</v>
      </c>
      <c r="C68" s="23">
        <v>12</v>
      </c>
      <c r="D68" s="24">
        <v>0.1037</v>
      </c>
      <c r="E68" s="24">
        <v>5.4800000000000001E-2</v>
      </c>
      <c r="F68" s="8">
        <v>4.8899999999999999E-2</v>
      </c>
    </row>
    <row r="69" spans="2:7" ht="15" customHeight="1" x14ac:dyDescent="0.2">
      <c r="B69" s="22" t="s">
        <v>150</v>
      </c>
      <c r="C69" s="23">
        <v>57</v>
      </c>
      <c r="D69" s="24">
        <v>0.25469999999999998</v>
      </c>
      <c r="E69" s="24">
        <v>7.7200000000000005E-2</v>
      </c>
      <c r="F69" s="8">
        <v>0.17749999999999999</v>
      </c>
    </row>
    <row r="70" spans="2:7" ht="15" customHeight="1" x14ac:dyDescent="0.2">
      <c r="B70" s="22" t="s">
        <v>290</v>
      </c>
      <c r="C70" s="23">
        <v>39</v>
      </c>
      <c r="D70" s="24">
        <v>0.12039999999999999</v>
      </c>
      <c r="E70" s="24">
        <v>5.3900000000000003E-2</v>
      </c>
      <c r="F70" s="8">
        <v>6.6500000000000004E-2</v>
      </c>
    </row>
    <row r="71" spans="2:7" ht="15" customHeight="1" x14ac:dyDescent="0.2">
      <c r="B71" s="22" t="s">
        <v>292</v>
      </c>
      <c r="C71" s="23">
        <v>10</v>
      </c>
      <c r="D71" s="24">
        <v>0.63080000000000003</v>
      </c>
      <c r="E71" s="24">
        <v>6.9400000000000003E-2</v>
      </c>
      <c r="F71" s="8">
        <v>0.56140000000000001</v>
      </c>
    </row>
    <row r="72" spans="2:7" ht="15" customHeight="1" x14ac:dyDescent="0.2">
      <c r="B72" s="22" t="s">
        <v>293</v>
      </c>
      <c r="C72" s="23">
        <v>19</v>
      </c>
      <c r="D72" s="24">
        <v>0.13</v>
      </c>
      <c r="E72" s="24">
        <v>6.7199999999999996E-2</v>
      </c>
      <c r="F72" s="8">
        <v>6.2799999999999995E-2</v>
      </c>
    </row>
    <row r="73" spans="2:7" ht="15" customHeight="1" x14ac:dyDescent="0.2">
      <c r="B73" s="22" t="s">
        <v>313</v>
      </c>
      <c r="C73" s="23">
        <v>4</v>
      </c>
      <c r="D73" s="24">
        <v>0.1424</v>
      </c>
      <c r="E73" s="24">
        <v>7.2700000000000001E-2</v>
      </c>
      <c r="F73" s="8">
        <v>6.9699999999999998E-2</v>
      </c>
    </row>
    <row r="74" spans="2:7" ht="15" customHeight="1" x14ac:dyDescent="0.2">
      <c r="B74" s="22" t="s">
        <v>294</v>
      </c>
      <c r="C74" s="23">
        <v>26</v>
      </c>
      <c r="D74" s="24">
        <v>9.2999999999999999E-2</v>
      </c>
      <c r="E74" s="24">
        <v>7.5200000000000003E-2</v>
      </c>
      <c r="F74" s="13">
        <v>1.78E-2</v>
      </c>
    </row>
    <row r="75" spans="2:7" ht="15" customHeight="1" x14ac:dyDescent="0.2">
      <c r="B75" s="22" t="s">
        <v>295</v>
      </c>
      <c r="C75" s="23">
        <v>14</v>
      </c>
      <c r="D75" s="24">
        <v>5.9900000000000002E-2</v>
      </c>
      <c r="E75" s="24">
        <v>4.36E-2</v>
      </c>
      <c r="F75" s="13">
        <v>1.6400000000000001E-2</v>
      </c>
    </row>
    <row r="76" spans="2:7" ht="15" customHeight="1" x14ac:dyDescent="0.2">
      <c r="B76" s="22" t="s">
        <v>296</v>
      </c>
      <c r="C76" s="23">
        <v>14</v>
      </c>
      <c r="D76" s="24">
        <v>8.9599999999999999E-2</v>
      </c>
      <c r="E76" s="24">
        <v>4.9299999999999997E-2</v>
      </c>
      <c r="F76" s="8">
        <v>4.0300000000000002E-2</v>
      </c>
    </row>
    <row r="77" spans="2:7" ht="15" customHeight="1" x14ac:dyDescent="0.2">
      <c r="B77" s="26" t="s">
        <v>297</v>
      </c>
      <c r="C77" s="27">
        <v>5994</v>
      </c>
      <c r="D77" s="28">
        <v>8.9599999999999999E-2</v>
      </c>
      <c r="E77" s="28">
        <v>6.9599999999999995E-2</v>
      </c>
      <c r="F77" s="29">
        <v>1.9900000000000001E-2</v>
      </c>
    </row>
    <row r="78" spans="2:7" ht="15" customHeight="1" x14ac:dyDescent="0.2">
      <c r="B78" s="26" t="s">
        <v>320</v>
      </c>
      <c r="C78" s="27">
        <v>4822</v>
      </c>
      <c r="D78" s="28">
        <v>0.1507</v>
      </c>
      <c r="E78" s="28">
        <v>7.7200000000000005E-2</v>
      </c>
      <c r="F78" s="29">
        <v>7.3499999999999996E-2</v>
      </c>
    </row>
  </sheetData>
  <mergeCells count="2">
    <mergeCell ref="B1:H1"/>
    <mergeCell ref="B2:H2"/>
  </mergeCells>
  <pageMargins left="0.75" right="0.75" top="1" bottom="1" header="0.511811023622047" footer="0.511811023622047"/>
  <pageSetup paperSize="9" orientation="portrait" horizontalDpi="300" verticalDpi="30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79"/>
  <sheetViews>
    <sheetView workbookViewId="0"/>
  </sheetViews>
  <sheetFormatPr baseColWidth="10" defaultColWidth="8.83203125" defaultRowHeight="15" x14ac:dyDescent="0.2"/>
  <cols>
    <col min="1" max="2" width="32" customWidth="1"/>
    <col min="3" max="14" width="10" customWidth="1"/>
    <col min="15" max="15" width="20" customWidth="1"/>
    <col min="16" max="16" width="35" customWidth="1"/>
  </cols>
  <sheetData>
    <row r="1" spans="1:16" ht="28" customHeight="1" x14ac:dyDescent="0.2">
      <c r="A1" s="331" t="s">
        <v>327</v>
      </c>
      <c r="B1" s="309"/>
      <c r="C1" s="309"/>
      <c r="D1" s="309"/>
      <c r="E1" s="309"/>
      <c r="F1" s="309"/>
      <c r="G1" s="309"/>
      <c r="H1" s="309"/>
      <c r="I1" s="309"/>
      <c r="J1" s="309"/>
      <c r="K1" s="309"/>
      <c r="L1" s="309"/>
      <c r="M1" s="309"/>
      <c r="N1" s="309"/>
      <c r="O1" s="309"/>
      <c r="P1" s="309"/>
    </row>
    <row r="2" spans="1:16" ht="35" customHeight="1" x14ac:dyDescent="0.2">
      <c r="A2" s="332" t="s">
        <v>328</v>
      </c>
      <c r="B2" s="309"/>
      <c r="C2" s="309"/>
      <c r="D2" s="309"/>
      <c r="E2" s="309"/>
      <c r="F2" s="309"/>
      <c r="G2" s="309"/>
      <c r="H2" s="309"/>
      <c r="I2" s="309"/>
      <c r="J2" s="309"/>
      <c r="K2" s="309"/>
      <c r="L2" s="309"/>
      <c r="M2" s="309"/>
      <c r="N2" s="309"/>
      <c r="O2" s="309"/>
      <c r="P2" s="309"/>
    </row>
    <row r="3" spans="1:16" ht="35" customHeight="1" x14ac:dyDescent="0.2">
      <c r="A3" s="333" t="s">
        <v>329</v>
      </c>
      <c r="B3" s="309"/>
      <c r="C3" s="309"/>
      <c r="D3" s="309"/>
      <c r="E3" s="309"/>
      <c r="F3" s="309"/>
      <c r="G3" s="309"/>
      <c r="H3" s="309"/>
      <c r="I3" s="309"/>
      <c r="J3" s="309"/>
      <c r="K3" s="309"/>
      <c r="L3" s="309"/>
      <c r="M3" s="309"/>
      <c r="N3" s="309"/>
      <c r="O3" s="309"/>
      <c r="P3" s="309"/>
    </row>
    <row r="4" spans="1:16" ht="18" customHeight="1" x14ac:dyDescent="0.2">
      <c r="C4" s="335" t="s">
        <v>330</v>
      </c>
      <c r="D4" s="309"/>
      <c r="E4" s="329" t="s">
        <v>331</v>
      </c>
      <c r="F4" s="309"/>
      <c r="G4" s="328" t="s">
        <v>332</v>
      </c>
      <c r="H4" s="309"/>
      <c r="I4" s="330" t="s">
        <v>333</v>
      </c>
      <c r="J4" s="309"/>
      <c r="K4" s="334" t="s">
        <v>334</v>
      </c>
      <c r="L4" s="309"/>
    </row>
    <row r="5" spans="1:16" ht="30" customHeight="1" x14ac:dyDescent="0.2">
      <c r="A5" s="94" t="s">
        <v>335</v>
      </c>
      <c r="B5" s="94" t="s">
        <v>336</v>
      </c>
      <c r="C5" s="94" t="s">
        <v>337</v>
      </c>
      <c r="D5" s="94" t="s">
        <v>338</v>
      </c>
      <c r="E5" s="94" t="s">
        <v>339</v>
      </c>
      <c r="F5" s="94" t="s">
        <v>340</v>
      </c>
      <c r="G5" s="94" t="s">
        <v>341</v>
      </c>
      <c r="H5" s="94" t="s">
        <v>342</v>
      </c>
      <c r="I5" s="94" t="s">
        <v>343</v>
      </c>
      <c r="J5" s="94" t="s">
        <v>344</v>
      </c>
      <c r="K5" s="94" t="s">
        <v>345</v>
      </c>
      <c r="L5" s="94" t="s">
        <v>346</v>
      </c>
      <c r="M5" s="94" t="s">
        <v>347</v>
      </c>
      <c r="N5" s="94" t="s">
        <v>348</v>
      </c>
      <c r="O5" s="94" t="s">
        <v>349</v>
      </c>
      <c r="P5" s="94" t="s">
        <v>350</v>
      </c>
    </row>
    <row r="6" spans="1:16" ht="22" customHeight="1" x14ac:dyDescent="0.2">
      <c r="A6" s="80" t="s">
        <v>219</v>
      </c>
      <c r="B6" s="84" t="s">
        <v>219</v>
      </c>
      <c r="C6" s="82">
        <v>0.57832112104074795</v>
      </c>
      <c r="D6" s="90">
        <v>0.50293721570632499</v>
      </c>
      <c r="E6" s="82">
        <v>0.37180598744467208</v>
      </c>
      <c r="F6" s="90">
        <v>0.29399061770363633</v>
      </c>
      <c r="G6" s="82">
        <v>0.30151789992333922</v>
      </c>
      <c r="H6" s="90">
        <v>0.21288544885170599</v>
      </c>
      <c r="I6" s="82">
        <v>0.31875032563895278</v>
      </c>
      <c r="J6" s="90">
        <v>0.24519421677472941</v>
      </c>
      <c r="K6" s="82">
        <v>0.16009999999999999</v>
      </c>
      <c r="L6" s="82">
        <v>8.4099999999999994E-2</v>
      </c>
      <c r="M6" s="92">
        <v>-0.41822112104074788</v>
      </c>
      <c r="N6" s="92">
        <v>-0.41883721570632498</v>
      </c>
      <c r="O6" s="126" t="s">
        <v>351</v>
      </c>
      <c r="P6" s="84" t="s">
        <v>352</v>
      </c>
    </row>
    <row r="7" spans="1:16" ht="22" customHeight="1" x14ac:dyDescent="0.2">
      <c r="A7" s="80" t="s">
        <v>220</v>
      </c>
      <c r="B7" s="84" t="s">
        <v>220</v>
      </c>
      <c r="C7" s="82">
        <v>0.13272964866498699</v>
      </c>
      <c r="D7" s="82">
        <v>6.8616118892671801E-2</v>
      </c>
      <c r="E7" s="82">
        <v>9.5015968419435382E-2</v>
      </c>
      <c r="F7" s="82">
        <v>4.2172088516294608E-2</v>
      </c>
      <c r="G7" s="82">
        <v>0.18567921666140619</v>
      </c>
      <c r="H7" s="90">
        <v>0.1175751246751169</v>
      </c>
      <c r="I7" s="82">
        <v>0.1785654623321894</v>
      </c>
      <c r="J7" s="90">
        <v>0.11797678123206071</v>
      </c>
      <c r="K7" s="82">
        <v>7.9299999999999995E-2</v>
      </c>
      <c r="L7" s="82">
        <v>1.2E-2</v>
      </c>
      <c r="M7" s="127">
        <v>-5.3429648664986992E-2</v>
      </c>
      <c r="N7" s="127">
        <v>-5.6616118892671798E-2</v>
      </c>
      <c r="O7" s="128" t="s">
        <v>353</v>
      </c>
      <c r="P7" s="84" t="s">
        <v>352</v>
      </c>
    </row>
    <row r="8" spans="1:16" ht="22" customHeight="1" x14ac:dyDescent="0.2">
      <c r="A8" s="80" t="s">
        <v>221</v>
      </c>
      <c r="B8" s="84" t="s">
        <v>221</v>
      </c>
      <c r="C8" s="82">
        <v>0.221666713533899</v>
      </c>
      <c r="D8" s="90">
        <v>0.139893878386674</v>
      </c>
      <c r="E8" s="82">
        <v>0.18119808110313401</v>
      </c>
      <c r="F8" s="90">
        <v>0.1121648152782989</v>
      </c>
      <c r="G8" s="82">
        <v>0.159850905512989</v>
      </c>
      <c r="H8" s="82">
        <v>8.7293621581413489E-2</v>
      </c>
      <c r="I8" s="82">
        <v>0.14808662065693209</v>
      </c>
      <c r="J8" s="82">
        <v>8.6842370076169267E-2</v>
      </c>
      <c r="K8" s="82">
        <v>0.15770000000000001</v>
      </c>
      <c r="L8" s="82">
        <v>8.6300000000000002E-2</v>
      </c>
      <c r="M8" s="127">
        <v>-6.3966713533898989E-2</v>
      </c>
      <c r="N8" s="127">
        <v>-5.3593878386674003E-2</v>
      </c>
      <c r="O8" s="128" t="s">
        <v>353</v>
      </c>
      <c r="P8" s="84" t="s">
        <v>352</v>
      </c>
    </row>
    <row r="9" spans="1:16" ht="22" customHeight="1" x14ac:dyDescent="0.2">
      <c r="A9" s="80" t="s">
        <v>10</v>
      </c>
      <c r="B9" s="84" t="s">
        <v>10</v>
      </c>
      <c r="C9" s="82">
        <v>7.7230418427786607E-2</v>
      </c>
      <c r="D9" s="92">
        <v>-3.5941198190269602E-3</v>
      </c>
      <c r="E9" s="82">
        <v>3.3055039710928262E-2</v>
      </c>
      <c r="F9" s="92">
        <v>-1.7838582409020091E-2</v>
      </c>
      <c r="G9" s="82">
        <v>5.0638331441456949E-2</v>
      </c>
      <c r="H9" s="82">
        <v>3.6880836689084161E-3</v>
      </c>
      <c r="I9" s="82">
        <v>5.8676832532941862E-2</v>
      </c>
      <c r="J9" s="82">
        <v>1.707907864614024E-2</v>
      </c>
      <c r="K9" s="82">
        <v>2.2499999999999999E-2</v>
      </c>
      <c r="L9" s="92">
        <v>-7.1300000000000002E-2</v>
      </c>
      <c r="M9" s="127">
        <v>-5.4730418427786608E-2</v>
      </c>
      <c r="N9" s="127">
        <v>-6.7705880180973038E-2</v>
      </c>
      <c r="O9" s="128" t="s">
        <v>353</v>
      </c>
      <c r="P9" s="84" t="s">
        <v>352</v>
      </c>
    </row>
    <row r="10" spans="1:16" ht="22" customHeight="1" x14ac:dyDescent="0.2">
      <c r="A10" s="80" t="s">
        <v>18</v>
      </c>
      <c r="B10" s="84" t="s">
        <v>18</v>
      </c>
      <c r="C10" s="82">
        <v>0.25077762007784299</v>
      </c>
      <c r="D10" s="90">
        <v>0.156943441121078</v>
      </c>
      <c r="E10" s="82">
        <v>0.18164637957738719</v>
      </c>
      <c r="F10" s="82">
        <v>9.9615900671007007E-2</v>
      </c>
      <c r="G10" s="82">
        <v>0.1838162512456584</v>
      </c>
      <c r="H10" s="90">
        <v>0.1027304045786455</v>
      </c>
      <c r="I10" s="82">
        <v>0.21282980323748091</v>
      </c>
      <c r="J10" s="90">
        <v>0.1416892811875734</v>
      </c>
      <c r="K10" s="82">
        <v>8.9800000000000005E-2</v>
      </c>
      <c r="L10" s="82">
        <v>8.0000000000000002E-3</v>
      </c>
      <c r="M10" s="92">
        <v>-0.160977620077843</v>
      </c>
      <c r="N10" s="92">
        <v>-0.14894344112107799</v>
      </c>
      <c r="O10" s="126" t="s">
        <v>351</v>
      </c>
      <c r="P10" s="84" t="s">
        <v>352</v>
      </c>
    </row>
    <row r="11" spans="1:16" ht="22" customHeight="1" x14ac:dyDescent="0.2">
      <c r="A11" s="80" t="s">
        <v>224</v>
      </c>
      <c r="B11" s="84" t="s">
        <v>224</v>
      </c>
      <c r="C11" s="82">
        <v>0.128632584490526</v>
      </c>
      <c r="D11" s="82">
        <v>4.8503046476166801E-2</v>
      </c>
      <c r="E11" s="82">
        <v>0.15847547775767901</v>
      </c>
      <c r="F11" s="82">
        <v>8.6919939801077872E-2</v>
      </c>
      <c r="G11" s="82">
        <v>0.15849331108066339</v>
      </c>
      <c r="H11" s="82">
        <v>8.7967448376460783E-2</v>
      </c>
      <c r="I11" s="82">
        <v>0.17930499166465119</v>
      </c>
      <c r="J11" s="90">
        <v>0.1203589198423532</v>
      </c>
      <c r="K11" s="82">
        <v>0.15740000000000001</v>
      </c>
      <c r="L11" s="82">
        <v>9.2600000000000002E-2</v>
      </c>
      <c r="M11" s="129">
        <v>2.8767415509474009E-2</v>
      </c>
      <c r="N11" s="101">
        <v>4.40969535238332E-2</v>
      </c>
      <c r="O11" s="130" t="s">
        <v>354</v>
      </c>
      <c r="P11" s="84" t="s">
        <v>352</v>
      </c>
    </row>
    <row r="12" spans="1:16" ht="22" customHeight="1" x14ac:dyDescent="0.2">
      <c r="A12" s="96" t="s">
        <v>158</v>
      </c>
      <c r="B12" s="100" t="s">
        <v>157</v>
      </c>
      <c r="C12" s="98">
        <v>0.27277993565763298</v>
      </c>
      <c r="D12" s="131">
        <v>0.177358985726214</v>
      </c>
      <c r="E12" s="98">
        <v>0.27576957350131631</v>
      </c>
      <c r="F12" s="131">
        <v>0.20085094638502071</v>
      </c>
      <c r="G12" s="98">
        <v>0.22421933236723701</v>
      </c>
      <c r="H12" s="131">
        <v>0.14502222365135939</v>
      </c>
      <c r="I12" s="98">
        <v>0.25311362841057988</v>
      </c>
      <c r="J12" s="131">
        <v>0.18742002687718201</v>
      </c>
      <c r="K12" s="98">
        <v>0.2903</v>
      </c>
      <c r="L12" s="131">
        <v>0.22700000000000001</v>
      </c>
      <c r="M12" s="132">
        <v>1.7520064342367029E-2</v>
      </c>
      <c r="N12" s="115">
        <v>4.9641014273785998E-2</v>
      </c>
      <c r="O12" s="133" t="s">
        <v>354</v>
      </c>
      <c r="P12" s="100" t="s">
        <v>355</v>
      </c>
    </row>
    <row r="13" spans="1:16" ht="22" customHeight="1" x14ac:dyDescent="0.2">
      <c r="A13" s="80" t="s">
        <v>225</v>
      </c>
      <c r="B13" s="84" t="s">
        <v>225</v>
      </c>
      <c r="C13" s="82">
        <v>0.26240692221907802</v>
      </c>
      <c r="D13" s="90">
        <v>0.170415342633083</v>
      </c>
      <c r="E13" s="82">
        <v>0.19980260107869119</v>
      </c>
      <c r="F13" s="90">
        <v>0.13440060506049969</v>
      </c>
      <c r="G13" s="82">
        <v>0.19376921975091629</v>
      </c>
      <c r="H13" s="90">
        <v>0.13205199723938371</v>
      </c>
      <c r="I13" s="82">
        <v>0.19498257150231299</v>
      </c>
      <c r="J13" s="90">
        <v>0.1361774278781645</v>
      </c>
      <c r="K13" s="82">
        <v>0.1457</v>
      </c>
      <c r="L13" s="82">
        <v>9.4799999999999995E-2</v>
      </c>
      <c r="M13" s="92">
        <v>-0.116706922219078</v>
      </c>
      <c r="N13" s="127">
        <v>-7.5615342633083005E-2</v>
      </c>
      <c r="O13" s="128" t="s">
        <v>353</v>
      </c>
      <c r="P13" s="84" t="s">
        <v>352</v>
      </c>
    </row>
    <row r="14" spans="1:16" ht="22" customHeight="1" x14ac:dyDescent="0.2">
      <c r="A14" s="80" t="s">
        <v>30</v>
      </c>
      <c r="B14" s="84" t="s">
        <v>30</v>
      </c>
      <c r="C14" s="82">
        <v>0.144370820730714</v>
      </c>
      <c r="D14" s="82">
        <v>6.1398300790486103E-2</v>
      </c>
      <c r="E14" s="82">
        <v>0.15411849624390159</v>
      </c>
      <c r="F14" s="82">
        <v>8.4549047888477988E-2</v>
      </c>
      <c r="G14" s="82">
        <v>0.15910130983600129</v>
      </c>
      <c r="H14" s="82">
        <v>8.3741665262433554E-2</v>
      </c>
      <c r="I14" s="82">
        <v>0.18388681331534729</v>
      </c>
      <c r="J14" s="90">
        <v>0.11501509780505841</v>
      </c>
      <c r="K14" s="82">
        <v>0.2016</v>
      </c>
      <c r="L14" s="90">
        <v>0.1231</v>
      </c>
      <c r="M14" s="101">
        <v>5.7229179269286001E-2</v>
      </c>
      <c r="N14" s="101">
        <v>6.1701699209513898E-2</v>
      </c>
      <c r="O14" s="130" t="s">
        <v>354</v>
      </c>
      <c r="P14" s="84" t="s">
        <v>352</v>
      </c>
    </row>
    <row r="15" spans="1:16" ht="22" customHeight="1" x14ac:dyDescent="0.2">
      <c r="A15" s="80" t="s">
        <v>227</v>
      </c>
      <c r="B15" s="84" t="s">
        <v>227</v>
      </c>
      <c r="C15" s="82">
        <v>0.233867362289885</v>
      </c>
      <c r="D15" s="90">
        <v>0.164758870348819</v>
      </c>
      <c r="E15" s="82">
        <v>0.2395211621721185</v>
      </c>
      <c r="F15" s="90">
        <v>0.16510711123251279</v>
      </c>
      <c r="G15" s="82">
        <v>0.22408826449922931</v>
      </c>
      <c r="H15" s="90">
        <v>0.1482953380172746</v>
      </c>
      <c r="I15" s="82">
        <v>0.2384766595188893</v>
      </c>
      <c r="J15" s="90">
        <v>0.1694860962160003</v>
      </c>
      <c r="K15" s="82">
        <v>0.28299999999999997</v>
      </c>
      <c r="L15" s="90">
        <v>0.21060000000000001</v>
      </c>
      <c r="M15" s="101">
        <v>4.9132637710114967E-2</v>
      </c>
      <c r="N15" s="101">
        <v>4.5841129651181013E-2</v>
      </c>
      <c r="O15" s="130" t="s">
        <v>354</v>
      </c>
      <c r="P15" s="84" t="s">
        <v>352</v>
      </c>
    </row>
    <row r="16" spans="1:16" ht="22" customHeight="1" x14ac:dyDescent="0.2">
      <c r="A16" s="80" t="s">
        <v>228</v>
      </c>
      <c r="B16" s="84" t="s">
        <v>228</v>
      </c>
      <c r="C16" s="82">
        <v>0.20335924449679699</v>
      </c>
      <c r="D16" s="90">
        <v>0.134789919093322</v>
      </c>
      <c r="E16" s="82">
        <v>0.17327295055187031</v>
      </c>
      <c r="F16" s="90">
        <v>0.1152188689409594</v>
      </c>
      <c r="G16" s="82">
        <v>0.16037624783600901</v>
      </c>
      <c r="H16" s="82">
        <v>8.8818439534022464E-2</v>
      </c>
      <c r="I16" s="82">
        <v>0.14663164057339501</v>
      </c>
      <c r="J16" s="82">
        <v>8.0745945967649849E-2</v>
      </c>
      <c r="K16" s="82">
        <v>0.1206</v>
      </c>
      <c r="L16" s="82">
        <v>6.8599999999999994E-2</v>
      </c>
      <c r="M16" s="127">
        <v>-8.2759244496796988E-2</v>
      </c>
      <c r="N16" s="127">
        <v>-6.6189919093322003E-2</v>
      </c>
      <c r="O16" s="128" t="s">
        <v>353</v>
      </c>
      <c r="P16" s="84" t="s">
        <v>352</v>
      </c>
    </row>
    <row r="17" spans="1:16" ht="22" customHeight="1" x14ac:dyDescent="0.2">
      <c r="A17" s="80" t="s">
        <v>12</v>
      </c>
      <c r="B17" s="84" t="s">
        <v>12</v>
      </c>
      <c r="C17" s="82">
        <v>0.148582307735251</v>
      </c>
      <c r="D17" s="82">
        <v>7.10045062265688E-2</v>
      </c>
      <c r="E17" s="82">
        <v>0.18038688427310759</v>
      </c>
      <c r="F17" s="90">
        <v>0.1202752431431954</v>
      </c>
      <c r="G17" s="82">
        <v>0.12571373493792701</v>
      </c>
      <c r="H17" s="82">
        <v>5.919034343241425E-2</v>
      </c>
      <c r="I17" s="82">
        <v>0.1485176261245402</v>
      </c>
      <c r="J17" s="82">
        <v>8.890023309375561E-2</v>
      </c>
      <c r="K17" s="82">
        <v>3.7199999999999997E-2</v>
      </c>
      <c r="L17" s="92">
        <v>-2.5000000000000001E-2</v>
      </c>
      <c r="M17" s="92">
        <v>-0.111382307735251</v>
      </c>
      <c r="N17" s="127">
        <v>-9.6004506226568809E-2</v>
      </c>
      <c r="O17" s="128" t="s">
        <v>353</v>
      </c>
      <c r="P17" s="84" t="s">
        <v>352</v>
      </c>
    </row>
    <row r="18" spans="1:16" ht="22" customHeight="1" x14ac:dyDescent="0.2">
      <c r="A18" s="80" t="s">
        <v>229</v>
      </c>
      <c r="B18" s="84" t="s">
        <v>229</v>
      </c>
      <c r="C18" s="82">
        <v>0.13694612453860699</v>
      </c>
      <c r="D18" s="82">
        <v>5.2529590998496301E-2</v>
      </c>
      <c r="E18" s="82">
        <v>0.136617217825726</v>
      </c>
      <c r="F18" s="82">
        <v>6.4957138118127478E-2</v>
      </c>
      <c r="G18" s="82">
        <v>0.12748997166579421</v>
      </c>
      <c r="H18" s="82">
        <v>3.7757823692899858E-2</v>
      </c>
      <c r="I18" s="82">
        <v>0.15623665937731379</v>
      </c>
      <c r="J18" s="82">
        <v>6.8568524191720728E-2</v>
      </c>
      <c r="K18" s="82">
        <v>4.0500000000000001E-2</v>
      </c>
      <c r="L18" s="92">
        <v>-1.17E-2</v>
      </c>
      <c r="M18" s="127">
        <v>-9.6446124538606987E-2</v>
      </c>
      <c r="N18" s="127">
        <v>-6.4229590998496303E-2</v>
      </c>
      <c r="O18" s="128" t="s">
        <v>353</v>
      </c>
      <c r="P18" s="84" t="s">
        <v>352</v>
      </c>
    </row>
    <row r="19" spans="1:16" ht="22" customHeight="1" x14ac:dyDescent="0.2">
      <c r="A19" s="80" t="s">
        <v>230</v>
      </c>
      <c r="B19" s="84" t="s">
        <v>230</v>
      </c>
      <c r="C19" s="82">
        <v>0.293078462510103</v>
      </c>
      <c r="D19" s="90">
        <v>0.21656741478309299</v>
      </c>
      <c r="E19" s="82">
        <v>0.22409646658032109</v>
      </c>
      <c r="F19" s="90">
        <v>0.15373486439339021</v>
      </c>
      <c r="G19" s="82">
        <v>0.20203511514327391</v>
      </c>
      <c r="H19" s="90">
        <v>0.1220381542830853</v>
      </c>
      <c r="I19" s="82">
        <v>0.17148446921635219</v>
      </c>
      <c r="J19" s="82">
        <v>9.5068144763792065E-2</v>
      </c>
      <c r="K19" s="82">
        <v>0.1095</v>
      </c>
      <c r="L19" s="82">
        <v>3.6999999999999998E-2</v>
      </c>
      <c r="M19" s="92">
        <v>-0.18357846251010301</v>
      </c>
      <c r="N19" s="92">
        <v>-0.17956741478309299</v>
      </c>
      <c r="O19" s="126" t="s">
        <v>351</v>
      </c>
      <c r="P19" s="84" t="s">
        <v>352</v>
      </c>
    </row>
    <row r="20" spans="1:16" ht="22" customHeight="1" x14ac:dyDescent="0.2">
      <c r="A20" s="80" t="s">
        <v>231</v>
      </c>
      <c r="B20" s="84" t="s">
        <v>231</v>
      </c>
      <c r="C20" s="82">
        <v>2.5336021413016701E-2</v>
      </c>
      <c r="D20" s="92">
        <v>-5.7028651920611302E-2</v>
      </c>
      <c r="E20" s="82">
        <v>3.776872590225442E-3</v>
      </c>
      <c r="F20" s="92">
        <v>-6.4542572928622977E-2</v>
      </c>
      <c r="G20" s="82">
        <v>2.152868641897023E-3</v>
      </c>
      <c r="H20" s="92">
        <v>-5.4638502095210109E-2</v>
      </c>
      <c r="I20" s="82">
        <v>-8.0343368359004672E-2</v>
      </c>
      <c r="J20" s="92">
        <v>-0.13724317798774879</v>
      </c>
      <c r="K20" s="82">
        <v>-4.7600000000000003E-2</v>
      </c>
      <c r="L20" s="92">
        <v>-0.13170000000000001</v>
      </c>
      <c r="M20" s="127">
        <v>-7.2936021413016708E-2</v>
      </c>
      <c r="N20" s="127">
        <v>-7.4671348079388716E-2</v>
      </c>
      <c r="O20" s="128" t="s">
        <v>353</v>
      </c>
      <c r="P20" s="84" t="s">
        <v>352</v>
      </c>
    </row>
    <row r="21" spans="1:16" ht="22" customHeight="1" x14ac:dyDescent="0.2">
      <c r="A21" s="80" t="s">
        <v>232</v>
      </c>
      <c r="B21" s="84" t="s">
        <v>232</v>
      </c>
      <c r="C21" s="82">
        <v>0.57147265349251697</v>
      </c>
      <c r="D21" s="90">
        <v>0.49875530874017898</v>
      </c>
      <c r="E21" s="82">
        <v>0.37393772712913598</v>
      </c>
      <c r="F21" s="90">
        <v>0.29989634992943931</v>
      </c>
      <c r="G21" s="82">
        <v>0.30099809269481909</v>
      </c>
      <c r="H21" s="90">
        <v>0.22346347541661629</v>
      </c>
      <c r="I21" s="82">
        <v>0.29660053251513618</v>
      </c>
      <c r="J21" s="90">
        <v>0.22892239259042241</v>
      </c>
      <c r="K21" s="82">
        <v>0.26350000000000001</v>
      </c>
      <c r="L21" s="90">
        <v>0.1852</v>
      </c>
      <c r="M21" s="92">
        <v>-0.30797265349251701</v>
      </c>
      <c r="N21" s="92">
        <v>-0.31355530874017901</v>
      </c>
      <c r="O21" s="126" t="s">
        <v>351</v>
      </c>
      <c r="P21" s="84" t="s">
        <v>352</v>
      </c>
    </row>
    <row r="22" spans="1:16" ht="22" customHeight="1" x14ac:dyDescent="0.2">
      <c r="A22" s="96" t="s">
        <v>148</v>
      </c>
      <c r="B22" s="100" t="s">
        <v>148</v>
      </c>
      <c r="C22" s="98">
        <v>0.42044701520658101</v>
      </c>
      <c r="D22" s="131">
        <v>0.33432081573184003</v>
      </c>
      <c r="E22" s="98">
        <v>0.30976919211405562</v>
      </c>
      <c r="F22" s="131">
        <v>0.22419233870616251</v>
      </c>
      <c r="G22" s="98">
        <v>0.35699284373300821</v>
      </c>
      <c r="H22" s="131">
        <v>0.2668695163117778</v>
      </c>
      <c r="I22" s="98">
        <v>0.24354380049187049</v>
      </c>
      <c r="J22" s="131">
        <v>0.169207171593385</v>
      </c>
      <c r="K22" s="98">
        <v>0.4476</v>
      </c>
      <c r="L22" s="131">
        <v>0.35049999999999998</v>
      </c>
      <c r="M22" s="132">
        <v>2.7152984793418988E-2</v>
      </c>
      <c r="N22" s="132">
        <v>1.6179184268159948E-2</v>
      </c>
      <c r="O22" s="134" t="s">
        <v>356</v>
      </c>
      <c r="P22" s="100" t="s">
        <v>357</v>
      </c>
    </row>
    <row r="23" spans="1:16" ht="22" customHeight="1" x14ac:dyDescent="0.2">
      <c r="A23" s="96" t="s">
        <v>302</v>
      </c>
      <c r="B23" s="100" t="s">
        <v>30</v>
      </c>
      <c r="C23" s="98">
        <v>0.144370820730714</v>
      </c>
      <c r="D23" s="98">
        <v>6.1398300790486103E-2</v>
      </c>
      <c r="E23" s="98">
        <v>0.1241556513182186</v>
      </c>
      <c r="F23" s="98">
        <v>3.9979746025848681E-2</v>
      </c>
      <c r="G23" s="98">
        <v>0.1218124002939765</v>
      </c>
      <c r="H23" s="98">
        <v>3.749834739537343E-2</v>
      </c>
      <c r="I23" s="98">
        <v>9.4472276330183444E-2</v>
      </c>
      <c r="J23" s="98">
        <v>1.8543596347465791E-2</v>
      </c>
      <c r="K23" s="98">
        <v>0.1671</v>
      </c>
      <c r="L23" s="98">
        <v>8.4199999999999997E-2</v>
      </c>
      <c r="M23" s="132">
        <v>2.2729179269285998E-2</v>
      </c>
      <c r="N23" s="132">
        <v>2.2801699209513891E-2</v>
      </c>
      <c r="O23" s="134" t="s">
        <v>356</v>
      </c>
      <c r="P23" s="100" t="s">
        <v>358</v>
      </c>
    </row>
    <row r="24" spans="1:16" ht="22" customHeight="1" x14ac:dyDescent="0.2">
      <c r="A24" s="96" t="s">
        <v>154</v>
      </c>
      <c r="B24" s="100" t="s">
        <v>153</v>
      </c>
      <c r="C24" s="98">
        <v>0.12916212213643199</v>
      </c>
      <c r="D24" s="98">
        <v>4.4387496682559702E-2</v>
      </c>
      <c r="E24" s="98">
        <v>0.13634660996072501</v>
      </c>
      <c r="F24" s="98">
        <v>5.5392987535129258E-2</v>
      </c>
      <c r="G24" s="98">
        <v>0.20331105242332259</v>
      </c>
      <c r="H24" s="131">
        <v>0.1112635810735204</v>
      </c>
      <c r="I24" s="98">
        <v>0.15326661855978019</v>
      </c>
      <c r="J24" s="98">
        <v>6.0867066561153413E-2</v>
      </c>
      <c r="K24" s="98">
        <v>3.5299999999999998E-2</v>
      </c>
      <c r="L24" s="108">
        <v>-4.9700000000000001E-2</v>
      </c>
      <c r="M24" s="135">
        <v>-9.3862122136431997E-2</v>
      </c>
      <c r="N24" s="135">
        <v>-9.4087496682559696E-2</v>
      </c>
      <c r="O24" s="136" t="s">
        <v>353</v>
      </c>
      <c r="P24" s="100" t="s">
        <v>359</v>
      </c>
    </row>
    <row r="25" spans="1:16" ht="22" customHeight="1" x14ac:dyDescent="0.2">
      <c r="A25" s="96" t="s">
        <v>303</v>
      </c>
      <c r="B25" s="100" t="s">
        <v>267</v>
      </c>
      <c r="C25" s="98">
        <v>0.28424715484523699</v>
      </c>
      <c r="D25" s="131">
        <v>0.200904233866885</v>
      </c>
      <c r="E25" s="98">
        <v>0.18400448602229899</v>
      </c>
      <c r="F25" s="131">
        <v>0.1098355629358569</v>
      </c>
      <c r="G25" s="98">
        <v>0.1519123137162996</v>
      </c>
      <c r="H25" s="98">
        <v>7.4699364160301915E-2</v>
      </c>
      <c r="I25" s="98">
        <v>0.16548040433186009</v>
      </c>
      <c r="J25" s="98">
        <v>9.0581610895948406E-2</v>
      </c>
      <c r="K25" s="98">
        <v>0.16950000000000001</v>
      </c>
      <c r="L25" s="98">
        <v>9.0999999999999998E-2</v>
      </c>
      <c r="M25" s="108">
        <v>-0.114747154845237</v>
      </c>
      <c r="N25" s="108">
        <v>-0.109904233866885</v>
      </c>
      <c r="O25" s="137" t="s">
        <v>351</v>
      </c>
      <c r="P25" s="100" t="s">
        <v>360</v>
      </c>
    </row>
    <row r="26" spans="1:16" ht="22" customHeight="1" x14ac:dyDescent="0.2">
      <c r="A26" s="96" t="s">
        <v>304</v>
      </c>
      <c r="B26" s="100" t="s">
        <v>235</v>
      </c>
      <c r="C26" s="98">
        <v>0.136071951701523</v>
      </c>
      <c r="D26" s="98">
        <v>5.2334887996811297E-2</v>
      </c>
      <c r="E26" s="98">
        <v>9.9662752297899559E-2</v>
      </c>
      <c r="F26" s="98">
        <v>3.0528460026626781E-2</v>
      </c>
      <c r="G26" s="98">
        <v>9.6280503941506737E-2</v>
      </c>
      <c r="H26" s="98">
        <v>2.993402073271163E-2</v>
      </c>
      <c r="I26" s="98">
        <v>0.1203400207873825</v>
      </c>
      <c r="J26" s="98">
        <v>4.4151398377715423E-2</v>
      </c>
      <c r="K26" s="98">
        <v>0.15939999999999999</v>
      </c>
      <c r="L26" s="98">
        <v>9.1899999999999996E-2</v>
      </c>
      <c r="M26" s="132">
        <v>2.332804829847698E-2</v>
      </c>
      <c r="N26" s="115">
        <v>3.9565112003188699E-2</v>
      </c>
      <c r="O26" s="133" t="s">
        <v>354</v>
      </c>
      <c r="P26" s="100" t="s">
        <v>360</v>
      </c>
    </row>
    <row r="27" spans="1:16" ht="22" customHeight="1" x14ac:dyDescent="0.2">
      <c r="A27" s="96" t="s">
        <v>236</v>
      </c>
      <c r="B27" s="100" t="s">
        <v>236</v>
      </c>
      <c r="C27" s="98">
        <v>0.35149058416489298</v>
      </c>
      <c r="D27" s="131">
        <v>0.26668903578369302</v>
      </c>
      <c r="E27" s="98">
        <v>0.29559693660123509</v>
      </c>
      <c r="F27" s="131">
        <v>0.2125180002499826</v>
      </c>
      <c r="G27" s="98">
        <v>0.24347039293121889</v>
      </c>
      <c r="H27" s="131">
        <v>0.16339117087799501</v>
      </c>
      <c r="I27" s="98">
        <v>0.21634862214192521</v>
      </c>
      <c r="J27" s="131">
        <v>0.1376233254315839</v>
      </c>
      <c r="K27" s="98">
        <v>0.156</v>
      </c>
      <c r="L27" s="98">
        <v>6.6000000000000003E-2</v>
      </c>
      <c r="M27" s="108">
        <v>-0.19549058416489301</v>
      </c>
      <c r="N27" s="108">
        <v>-0.20068903578369299</v>
      </c>
      <c r="O27" s="137" t="s">
        <v>351</v>
      </c>
      <c r="P27" s="100" t="s">
        <v>361</v>
      </c>
    </row>
    <row r="28" spans="1:16" ht="22" customHeight="1" x14ac:dyDescent="0.2">
      <c r="A28" s="109" t="s">
        <v>143</v>
      </c>
      <c r="B28" s="113" t="s">
        <v>143</v>
      </c>
      <c r="C28" s="111">
        <v>0.168513871009696</v>
      </c>
      <c r="D28" s="111">
        <v>7.9703969020085197E-2</v>
      </c>
      <c r="E28" s="111">
        <v>0.18291167832567459</v>
      </c>
      <c r="F28" s="111">
        <v>8.565146369190918E-2</v>
      </c>
      <c r="G28" s="111">
        <v>0.20176415177315549</v>
      </c>
      <c r="H28" s="138">
        <v>0.1145611413860104</v>
      </c>
      <c r="I28" s="111">
        <v>5.7885611802422812E-2</v>
      </c>
      <c r="J28" s="114">
        <v>-1.821696170676209E-2</v>
      </c>
      <c r="K28" s="111">
        <v>-8.3500000000000005E-2</v>
      </c>
      <c r="L28" s="114">
        <v>-0.1598</v>
      </c>
      <c r="M28" s="114">
        <v>-0.25201387100969602</v>
      </c>
      <c r="N28" s="114">
        <v>-0.23950396902008519</v>
      </c>
      <c r="O28" s="139" t="s">
        <v>351</v>
      </c>
      <c r="P28" s="113" t="s">
        <v>362</v>
      </c>
    </row>
    <row r="29" spans="1:16" ht="22" customHeight="1" x14ac:dyDescent="0.2">
      <c r="A29" s="96" t="s">
        <v>140</v>
      </c>
      <c r="B29" s="100" t="s">
        <v>139</v>
      </c>
      <c r="C29" s="98">
        <v>0.115182198206561</v>
      </c>
      <c r="D29" s="98">
        <v>3.5832069537408202E-2</v>
      </c>
      <c r="E29" s="98">
        <v>0.11347112002394059</v>
      </c>
      <c r="F29" s="98">
        <v>3.9820791777405148E-2</v>
      </c>
      <c r="G29" s="98">
        <v>0.1250180505382098</v>
      </c>
      <c r="H29" s="98">
        <v>5.0744042120829058E-2</v>
      </c>
      <c r="I29" s="98">
        <v>0.10741762258000739</v>
      </c>
      <c r="J29" s="98">
        <v>4.1552125951782273E-2</v>
      </c>
      <c r="K29" s="98">
        <v>0.17910000000000001</v>
      </c>
      <c r="L29" s="131">
        <v>0.10059999999999999</v>
      </c>
      <c r="M29" s="115">
        <v>6.3917801793439005E-2</v>
      </c>
      <c r="N29" s="115">
        <v>6.47679304625918E-2</v>
      </c>
      <c r="O29" s="133" t="s">
        <v>354</v>
      </c>
      <c r="P29" s="100" t="s">
        <v>363</v>
      </c>
    </row>
    <row r="30" spans="1:16" ht="22" customHeight="1" x14ac:dyDescent="0.2">
      <c r="A30" s="96" t="s">
        <v>305</v>
      </c>
      <c r="B30" s="100" t="s">
        <v>237</v>
      </c>
      <c r="C30" s="98">
        <v>0.21755154509673899</v>
      </c>
      <c r="D30" s="131">
        <v>0.13515515991381799</v>
      </c>
      <c r="E30" s="98">
        <v>0.17793104739483459</v>
      </c>
      <c r="F30" s="98">
        <v>9.7761947030817919E-2</v>
      </c>
      <c r="G30" s="98">
        <v>0.1519800619615943</v>
      </c>
      <c r="H30" s="98">
        <v>7.3207682125086784E-2</v>
      </c>
      <c r="I30" s="98">
        <v>0.15453774381037971</v>
      </c>
      <c r="J30" s="98">
        <v>7.9864877431650549E-2</v>
      </c>
      <c r="K30" s="98">
        <v>0.25319999999999998</v>
      </c>
      <c r="L30" s="131">
        <v>0.1663</v>
      </c>
      <c r="M30" s="115">
        <v>3.564845490326099E-2</v>
      </c>
      <c r="N30" s="115">
        <v>3.1144840086182009E-2</v>
      </c>
      <c r="O30" s="133" t="s">
        <v>354</v>
      </c>
      <c r="P30" s="100" t="s">
        <v>364</v>
      </c>
    </row>
    <row r="31" spans="1:16" ht="22" customHeight="1" x14ac:dyDescent="0.2">
      <c r="A31" s="80" t="s">
        <v>238</v>
      </c>
      <c r="B31" s="84" t="s">
        <v>238</v>
      </c>
      <c r="C31" s="82">
        <v>0.29603356997048202</v>
      </c>
      <c r="D31" s="90">
        <v>0.21091765234006801</v>
      </c>
      <c r="E31" s="82">
        <v>0.30866149991156411</v>
      </c>
      <c r="F31" s="90">
        <v>0.23252816494104281</v>
      </c>
      <c r="G31" s="82">
        <v>0.33004715408573698</v>
      </c>
      <c r="H31" s="90">
        <v>0.25100687968221452</v>
      </c>
      <c r="I31" s="82">
        <v>0.33153422946640571</v>
      </c>
      <c r="J31" s="90">
        <v>0.25528255855215293</v>
      </c>
      <c r="K31" s="82">
        <v>0.1242</v>
      </c>
      <c r="L31" s="82">
        <v>5.2900000000000003E-2</v>
      </c>
      <c r="M31" s="92">
        <v>-0.17183356997048199</v>
      </c>
      <c r="N31" s="92">
        <v>-0.15801765234006801</v>
      </c>
      <c r="O31" s="126" t="s">
        <v>351</v>
      </c>
      <c r="P31" s="84" t="s">
        <v>352</v>
      </c>
    </row>
    <row r="32" spans="1:16" ht="22" customHeight="1" x14ac:dyDescent="0.2">
      <c r="A32" s="80" t="s">
        <v>239</v>
      </c>
      <c r="B32" s="84" t="s">
        <v>239</v>
      </c>
      <c r="C32" s="82">
        <v>0.202235845628147</v>
      </c>
      <c r="D32" s="90">
        <v>0.121258768809621</v>
      </c>
      <c r="E32" s="82">
        <v>0.19527809961528461</v>
      </c>
      <c r="F32" s="90">
        <v>0.120084161876912</v>
      </c>
      <c r="G32" s="82">
        <v>0.18311604930439829</v>
      </c>
      <c r="H32" s="90">
        <v>0.1114206604690975</v>
      </c>
      <c r="I32" s="82">
        <v>0.2047892792615543</v>
      </c>
      <c r="J32" s="90">
        <v>0.14604442219848179</v>
      </c>
      <c r="K32" s="82">
        <v>0.3175</v>
      </c>
      <c r="L32" s="90">
        <v>0.24329999999999999</v>
      </c>
      <c r="M32" s="140">
        <v>0.115264154371853</v>
      </c>
      <c r="N32" s="140">
        <v>0.122041231190379</v>
      </c>
      <c r="O32" s="130" t="s">
        <v>365</v>
      </c>
      <c r="P32" s="84" t="s">
        <v>352</v>
      </c>
    </row>
    <row r="33" spans="1:16" ht="22" customHeight="1" x14ac:dyDescent="0.2">
      <c r="A33" s="80" t="s">
        <v>240</v>
      </c>
      <c r="B33" s="84" t="s">
        <v>240</v>
      </c>
      <c r="C33" s="82">
        <v>7.1629694806309305E-2</v>
      </c>
      <c r="D33" s="82">
        <v>7.2758596235568398E-3</v>
      </c>
      <c r="E33" s="82">
        <v>9.7213808099211915E-2</v>
      </c>
      <c r="F33" s="82">
        <v>4.6306580791019417E-2</v>
      </c>
      <c r="G33" s="82">
        <v>7.4262012483501658E-2</v>
      </c>
      <c r="H33" s="82">
        <v>9.5677445025086627E-3</v>
      </c>
      <c r="I33" s="82">
        <v>6.7257218485051687E-2</v>
      </c>
      <c r="J33" s="82">
        <v>1.0934967650802121E-2</v>
      </c>
      <c r="K33" s="82">
        <v>7.2800000000000004E-2</v>
      </c>
      <c r="L33" s="82">
        <v>1E-4</v>
      </c>
      <c r="M33" s="129">
        <v>1.1703051936906991E-3</v>
      </c>
      <c r="N33" s="129">
        <v>-7.1758596235568404E-3</v>
      </c>
      <c r="O33" s="64" t="s">
        <v>356</v>
      </c>
      <c r="P33" s="84" t="s">
        <v>352</v>
      </c>
    </row>
    <row r="34" spans="1:16" ht="22" customHeight="1" x14ac:dyDescent="0.2">
      <c r="A34" s="80" t="s">
        <v>243</v>
      </c>
      <c r="B34" s="84" t="s">
        <v>243</v>
      </c>
      <c r="C34" s="82">
        <v>0.25286072149787397</v>
      </c>
      <c r="D34" s="90">
        <v>0.18542706786633301</v>
      </c>
      <c r="E34" s="82">
        <v>0.26501754397588412</v>
      </c>
      <c r="F34" s="90">
        <v>0.1989687173084469</v>
      </c>
      <c r="G34" s="82">
        <v>0.2312727904851837</v>
      </c>
      <c r="H34" s="90">
        <v>0.1667638190903751</v>
      </c>
      <c r="I34" s="82">
        <v>0.19449061539379681</v>
      </c>
      <c r="J34" s="90">
        <v>0.1369201127589679</v>
      </c>
      <c r="K34" s="82">
        <v>0.1595</v>
      </c>
      <c r="L34" s="90">
        <v>0.1016</v>
      </c>
      <c r="M34" s="127">
        <v>-9.3360721497873972E-2</v>
      </c>
      <c r="N34" s="127">
        <v>-8.382706786633301E-2</v>
      </c>
      <c r="O34" s="128" t="s">
        <v>353</v>
      </c>
      <c r="P34" s="84" t="s">
        <v>352</v>
      </c>
    </row>
    <row r="35" spans="1:16" ht="22" customHeight="1" x14ac:dyDescent="0.2">
      <c r="A35" s="80" t="s">
        <v>244</v>
      </c>
      <c r="B35" s="84" t="s">
        <v>244</v>
      </c>
      <c r="C35" s="82">
        <v>0.25566441723308397</v>
      </c>
      <c r="D35" s="90">
        <v>0.17154133019253101</v>
      </c>
      <c r="E35" s="82">
        <v>0.212604564819769</v>
      </c>
      <c r="F35" s="90">
        <v>0.1219126565328382</v>
      </c>
      <c r="G35" s="82">
        <v>0.17943809666952229</v>
      </c>
      <c r="H35" s="90">
        <v>0.1214092235249324</v>
      </c>
      <c r="I35" s="82">
        <v>0.20089912390101389</v>
      </c>
      <c r="J35" s="90">
        <v>0.12677463161385391</v>
      </c>
      <c r="K35" s="82">
        <v>0.1784</v>
      </c>
      <c r="L35" s="90">
        <v>0.113</v>
      </c>
      <c r="M35" s="127">
        <v>-7.7264417233083971E-2</v>
      </c>
      <c r="N35" s="127">
        <v>-5.8541330192531008E-2</v>
      </c>
      <c r="O35" s="128" t="s">
        <v>353</v>
      </c>
      <c r="P35" s="84" t="s">
        <v>352</v>
      </c>
    </row>
    <row r="36" spans="1:16" ht="22" customHeight="1" x14ac:dyDescent="0.2">
      <c r="A36" s="80" t="s">
        <v>245</v>
      </c>
      <c r="B36" s="84" t="s">
        <v>245</v>
      </c>
      <c r="C36" s="82">
        <v>0.19310141707745099</v>
      </c>
      <c r="D36" s="90">
        <v>0.106942629818237</v>
      </c>
      <c r="E36" s="82">
        <v>0.15299807745216881</v>
      </c>
      <c r="F36" s="82">
        <v>8.1736583647042407E-2</v>
      </c>
      <c r="G36" s="82">
        <v>0.1506958473536899</v>
      </c>
      <c r="H36" s="82">
        <v>7.1998042467422682E-2</v>
      </c>
      <c r="I36" s="82">
        <v>0.18136167681073551</v>
      </c>
      <c r="J36" s="90">
        <v>0.1205223358996777</v>
      </c>
      <c r="K36" s="82">
        <v>0.10589999999999999</v>
      </c>
      <c r="L36" s="82">
        <v>4.0500000000000001E-2</v>
      </c>
      <c r="M36" s="127">
        <v>-8.7201417077450993E-2</v>
      </c>
      <c r="N36" s="127">
        <v>-6.6442629818237009E-2</v>
      </c>
      <c r="O36" s="128" t="s">
        <v>353</v>
      </c>
      <c r="P36" s="84" t="s">
        <v>352</v>
      </c>
    </row>
    <row r="37" spans="1:16" ht="22" customHeight="1" x14ac:dyDescent="0.2">
      <c r="A37" s="96" t="s">
        <v>248</v>
      </c>
      <c r="B37" s="100" t="s">
        <v>248</v>
      </c>
      <c r="C37" s="98">
        <v>0.14471930624837701</v>
      </c>
      <c r="D37" s="98">
        <v>6.6790521569821598E-2</v>
      </c>
      <c r="E37" s="98">
        <v>0.16053204748819341</v>
      </c>
      <c r="F37" s="98">
        <v>8.9609864886810442E-2</v>
      </c>
      <c r="G37" s="98">
        <v>0.16746973279909441</v>
      </c>
      <c r="H37" s="98">
        <v>9.2992757196528553E-2</v>
      </c>
      <c r="I37" s="98">
        <v>0.16496386256925161</v>
      </c>
      <c r="J37" s="98">
        <v>9.0825063673471373E-2</v>
      </c>
      <c r="K37" s="98">
        <v>0.16980000000000001</v>
      </c>
      <c r="L37" s="98">
        <v>9.4399999999999998E-2</v>
      </c>
      <c r="M37" s="132">
        <v>2.5080693751623001E-2</v>
      </c>
      <c r="N37" s="132">
        <v>2.76094784301784E-2</v>
      </c>
      <c r="O37" s="134" t="s">
        <v>356</v>
      </c>
      <c r="P37" s="100" t="s">
        <v>366</v>
      </c>
    </row>
    <row r="38" spans="1:16" ht="22" customHeight="1" x14ac:dyDescent="0.2">
      <c r="A38" s="96" t="s">
        <v>307</v>
      </c>
      <c r="B38" s="100" t="s">
        <v>249</v>
      </c>
      <c r="C38" s="98">
        <v>0.38669386875164602</v>
      </c>
      <c r="D38" s="131">
        <v>0.31903135017703299</v>
      </c>
      <c r="E38" s="98">
        <v>0.37097153252926529</v>
      </c>
      <c r="F38" s="131">
        <v>0.3019951234652723</v>
      </c>
      <c r="G38" s="98">
        <v>0.41499554383319731</v>
      </c>
      <c r="H38" s="131">
        <v>0.34301531727481399</v>
      </c>
      <c r="I38" s="98">
        <v>0.41838119558804743</v>
      </c>
      <c r="J38" s="131">
        <v>0.35402646408509958</v>
      </c>
      <c r="K38" s="98">
        <v>0.31190000000000001</v>
      </c>
      <c r="L38" s="131">
        <v>0.2437</v>
      </c>
      <c r="M38" s="135">
        <v>-7.4793868751646009E-2</v>
      </c>
      <c r="N38" s="135">
        <v>-7.5331350177032991E-2</v>
      </c>
      <c r="O38" s="136" t="s">
        <v>353</v>
      </c>
      <c r="P38" s="100" t="s">
        <v>360</v>
      </c>
    </row>
    <row r="39" spans="1:16" ht="22" customHeight="1" x14ac:dyDescent="0.2">
      <c r="A39" s="80" t="s">
        <v>250</v>
      </c>
      <c r="B39" s="84" t="s">
        <v>250</v>
      </c>
      <c r="C39" s="82">
        <v>0.21225099366391301</v>
      </c>
      <c r="D39" s="90">
        <v>0.13397928548187901</v>
      </c>
      <c r="E39" s="82">
        <v>0.175578487074316</v>
      </c>
      <c r="F39" s="90">
        <v>0.10772392871168079</v>
      </c>
      <c r="G39" s="82">
        <v>0.14344724170820461</v>
      </c>
      <c r="H39" s="82">
        <v>6.3970896280971329E-2</v>
      </c>
      <c r="I39" s="82">
        <v>0.15810269163080759</v>
      </c>
      <c r="J39" s="82">
        <v>8.9187610697396891E-2</v>
      </c>
      <c r="K39" s="82">
        <v>0.13719999999999999</v>
      </c>
      <c r="L39" s="82">
        <v>5.4899999999999997E-2</v>
      </c>
      <c r="M39" s="127">
        <v>-7.5050993663913018E-2</v>
      </c>
      <c r="N39" s="127">
        <v>-7.9079285481879008E-2</v>
      </c>
      <c r="O39" s="128" t="s">
        <v>353</v>
      </c>
      <c r="P39" s="84" t="s">
        <v>352</v>
      </c>
    </row>
    <row r="40" spans="1:16" ht="22" customHeight="1" x14ac:dyDescent="0.2">
      <c r="A40" s="80" t="s">
        <v>252</v>
      </c>
      <c r="B40" s="84" t="s">
        <v>252</v>
      </c>
      <c r="C40" s="82">
        <v>0.102225342319942</v>
      </c>
      <c r="D40" s="82">
        <v>4.3759471671729801E-3</v>
      </c>
      <c r="E40" s="82">
        <v>9.5682678568372315E-2</v>
      </c>
      <c r="F40" s="82">
        <v>2.784645823982158E-2</v>
      </c>
      <c r="G40" s="82">
        <v>8.4470998421373455E-2</v>
      </c>
      <c r="H40" s="82">
        <v>2.0501207854165149E-2</v>
      </c>
      <c r="I40" s="82">
        <v>8.7059034239901939E-2</v>
      </c>
      <c r="J40" s="82">
        <v>2.7083373943231501E-2</v>
      </c>
      <c r="K40" s="82">
        <v>0.14910000000000001</v>
      </c>
      <c r="L40" s="82">
        <v>7.6399999999999996E-2</v>
      </c>
      <c r="M40" s="101">
        <v>4.687465768005801E-2</v>
      </c>
      <c r="N40" s="101">
        <v>7.2024052832827021E-2</v>
      </c>
      <c r="O40" s="130" t="s">
        <v>354</v>
      </c>
      <c r="P40" s="84" t="s">
        <v>352</v>
      </c>
    </row>
    <row r="41" spans="1:16" ht="22" customHeight="1" x14ac:dyDescent="0.2">
      <c r="A41" s="96" t="s">
        <v>308</v>
      </c>
      <c r="B41" s="100" t="s">
        <v>247</v>
      </c>
      <c r="C41" s="98">
        <v>0.14542805910182299</v>
      </c>
      <c r="D41" s="98">
        <v>7.7521813074718393E-2</v>
      </c>
      <c r="E41" s="98">
        <v>9.4683296780200474E-2</v>
      </c>
      <c r="F41" s="98">
        <v>4.2280394144827947E-2</v>
      </c>
      <c r="G41" s="98">
        <v>9.4999096754144266E-2</v>
      </c>
      <c r="H41" s="98">
        <v>4.8312941791413662E-2</v>
      </c>
      <c r="I41" s="98">
        <v>0.13441586835061711</v>
      </c>
      <c r="J41" s="98">
        <v>8.8296161668848905E-2</v>
      </c>
      <c r="K41" s="98">
        <v>0.22159999999999999</v>
      </c>
      <c r="L41" s="131">
        <v>0.15970000000000001</v>
      </c>
      <c r="M41" s="115">
        <v>7.6171940898176999E-2</v>
      </c>
      <c r="N41" s="115">
        <v>8.2178186925281616E-2</v>
      </c>
      <c r="O41" s="133" t="s">
        <v>354</v>
      </c>
      <c r="P41" s="100" t="s">
        <v>360</v>
      </c>
    </row>
    <row r="42" spans="1:16" ht="22" customHeight="1" x14ac:dyDescent="0.2">
      <c r="A42" s="80" t="s">
        <v>253</v>
      </c>
      <c r="B42" s="84" t="s">
        <v>253</v>
      </c>
      <c r="C42" s="82">
        <v>0.103669112141105</v>
      </c>
      <c r="D42" s="82">
        <v>2.3333371765477801E-2</v>
      </c>
      <c r="E42" s="82">
        <v>8.614503165915377E-2</v>
      </c>
      <c r="F42" s="82">
        <v>2.148397195190482E-2</v>
      </c>
      <c r="G42" s="82">
        <v>9.4053627225214542E-2</v>
      </c>
      <c r="H42" s="82">
        <v>3.4413468873137829E-2</v>
      </c>
      <c r="I42" s="82">
        <v>0.1071425777894532</v>
      </c>
      <c r="J42" s="82">
        <v>4.8676857843861478E-2</v>
      </c>
      <c r="K42" s="82">
        <v>0.14580000000000001</v>
      </c>
      <c r="L42" s="82">
        <v>7.22E-2</v>
      </c>
      <c r="M42" s="101">
        <v>4.2130887858895023E-2</v>
      </c>
      <c r="N42" s="101">
        <v>4.8866628234522203E-2</v>
      </c>
      <c r="O42" s="130" t="s">
        <v>354</v>
      </c>
      <c r="P42" s="84" t="s">
        <v>352</v>
      </c>
    </row>
    <row r="43" spans="1:16" ht="22" customHeight="1" x14ac:dyDescent="0.2">
      <c r="A43" s="80" t="s">
        <v>254</v>
      </c>
      <c r="B43" s="84" t="s">
        <v>254</v>
      </c>
      <c r="C43" s="82">
        <v>0.37247357663085801</v>
      </c>
      <c r="D43" s="90">
        <v>0.29458603393010901</v>
      </c>
      <c r="E43" s="82">
        <v>0.30376118802389679</v>
      </c>
      <c r="F43" s="90">
        <v>0.23229898293895651</v>
      </c>
      <c r="G43" s="82">
        <v>0.29006234699140832</v>
      </c>
      <c r="H43" s="90">
        <v>0.21477310578795691</v>
      </c>
      <c r="I43" s="82">
        <v>0.31039010531541389</v>
      </c>
      <c r="J43" s="90">
        <v>0.2488987552254808</v>
      </c>
      <c r="K43" s="82">
        <v>0.34420000000000001</v>
      </c>
      <c r="L43" s="90">
        <v>0.27389999999999998</v>
      </c>
      <c r="M43" s="129">
        <v>-2.8273576630857999E-2</v>
      </c>
      <c r="N43" s="129">
        <v>-2.0686033930109041E-2</v>
      </c>
      <c r="O43" s="64" t="s">
        <v>356</v>
      </c>
      <c r="P43" s="84" t="s">
        <v>352</v>
      </c>
    </row>
    <row r="44" spans="1:16" ht="22" customHeight="1" x14ac:dyDescent="0.2">
      <c r="A44" s="96" t="s">
        <v>255</v>
      </c>
      <c r="B44" s="100" t="s">
        <v>255</v>
      </c>
      <c r="C44" s="98">
        <v>0.47152620256274502</v>
      </c>
      <c r="D44" s="131">
        <v>0.40191803845337198</v>
      </c>
      <c r="E44" s="98">
        <v>0.35970569585950618</v>
      </c>
      <c r="F44" s="131">
        <v>0.28174102865536238</v>
      </c>
      <c r="G44" s="98">
        <v>0.37612042099479998</v>
      </c>
      <c r="H44" s="131">
        <v>0.30167297946680421</v>
      </c>
      <c r="I44" s="98">
        <v>0.36405176960135222</v>
      </c>
      <c r="J44" s="131">
        <v>0.29379388485436653</v>
      </c>
      <c r="K44" s="98">
        <v>0.22170000000000001</v>
      </c>
      <c r="L44" s="131">
        <v>0.15179999999999999</v>
      </c>
      <c r="M44" s="108">
        <v>-0.24982620256274499</v>
      </c>
      <c r="N44" s="108">
        <v>-0.25011803845337199</v>
      </c>
      <c r="O44" s="137" t="s">
        <v>351</v>
      </c>
      <c r="P44" s="100" t="s">
        <v>367</v>
      </c>
    </row>
    <row r="45" spans="1:16" ht="22" customHeight="1" x14ac:dyDescent="0.2">
      <c r="A45" s="80" t="s">
        <v>32</v>
      </c>
      <c r="B45" s="84" t="s">
        <v>32</v>
      </c>
      <c r="C45" s="82">
        <v>0.28023746194126098</v>
      </c>
      <c r="D45" s="90">
        <v>0.20345969226183899</v>
      </c>
      <c r="E45" s="82">
        <v>0.24158730699699679</v>
      </c>
      <c r="F45" s="90">
        <v>0.16177816533704931</v>
      </c>
      <c r="G45" s="82">
        <v>0.225353454880832</v>
      </c>
      <c r="H45" s="90">
        <v>0.13550330540228839</v>
      </c>
      <c r="I45" s="82">
        <v>0.23847958706126329</v>
      </c>
      <c r="J45" s="90">
        <v>0.16493108204928991</v>
      </c>
      <c r="K45" s="82">
        <v>0.24410000000000001</v>
      </c>
      <c r="L45" s="90">
        <v>0.1671</v>
      </c>
      <c r="M45" s="127">
        <v>-3.6137461941260968E-2</v>
      </c>
      <c r="N45" s="127">
        <v>-3.6359692261838987E-2</v>
      </c>
      <c r="O45" s="128" t="s">
        <v>353</v>
      </c>
      <c r="P45" s="84" t="s">
        <v>352</v>
      </c>
    </row>
    <row r="46" spans="1:16" ht="22" customHeight="1" x14ac:dyDescent="0.2">
      <c r="A46" s="80" t="s">
        <v>260</v>
      </c>
      <c r="B46" s="84" t="s">
        <v>260</v>
      </c>
      <c r="C46" s="82">
        <v>0.15120941930755</v>
      </c>
      <c r="D46" s="82">
        <v>6.5697578949399094E-2</v>
      </c>
      <c r="E46" s="82">
        <v>0.13239467195959001</v>
      </c>
      <c r="F46" s="82">
        <v>6.0700189910528328E-2</v>
      </c>
      <c r="G46" s="82">
        <v>8.2903372683773735E-2</v>
      </c>
      <c r="H46" s="92">
        <v>-1.052527078915205E-3</v>
      </c>
      <c r="I46" s="82">
        <v>3.7265263630283298E-2</v>
      </c>
      <c r="J46" s="92">
        <v>-3.8342150924381077E-2</v>
      </c>
      <c r="K46" s="82">
        <v>0.27039999999999997</v>
      </c>
      <c r="L46" s="90">
        <v>0.1885</v>
      </c>
      <c r="M46" s="140">
        <v>0.11919058069245</v>
      </c>
      <c r="N46" s="140">
        <v>0.12280242105060089</v>
      </c>
      <c r="O46" s="130" t="s">
        <v>365</v>
      </c>
      <c r="P46" s="84" t="s">
        <v>352</v>
      </c>
    </row>
    <row r="47" spans="1:16" ht="22" customHeight="1" x14ac:dyDescent="0.2">
      <c r="A47" s="80" t="s">
        <v>261</v>
      </c>
      <c r="B47" s="84" t="s">
        <v>261</v>
      </c>
      <c r="C47" s="82">
        <v>0.24243630136578101</v>
      </c>
      <c r="D47" s="90">
        <v>0.16877189839102799</v>
      </c>
      <c r="E47" s="82">
        <v>0.21405404781689791</v>
      </c>
      <c r="F47" s="90">
        <v>0.1424413963628284</v>
      </c>
      <c r="G47" s="82">
        <v>0.23021392094718579</v>
      </c>
      <c r="H47" s="90">
        <v>0.1402710870230732</v>
      </c>
      <c r="I47" s="82">
        <v>0.22716180700529021</v>
      </c>
      <c r="J47" s="90">
        <v>0.1489500437605244</v>
      </c>
      <c r="K47" s="82">
        <v>0.18260000000000001</v>
      </c>
      <c r="L47" s="90">
        <v>0.10340000000000001</v>
      </c>
      <c r="M47" s="127">
        <v>-5.9836301365780997E-2</v>
      </c>
      <c r="N47" s="127">
        <v>-6.5371898391027985E-2</v>
      </c>
      <c r="O47" s="128" t="s">
        <v>353</v>
      </c>
      <c r="P47" s="84" t="s">
        <v>352</v>
      </c>
    </row>
    <row r="48" spans="1:16" ht="22" customHeight="1" x14ac:dyDescent="0.2">
      <c r="A48" s="80" t="s">
        <v>265</v>
      </c>
      <c r="B48" s="84" t="s">
        <v>265</v>
      </c>
      <c r="C48" s="82">
        <v>0.196354562500028</v>
      </c>
      <c r="D48" s="90">
        <v>0.10629854521547</v>
      </c>
      <c r="E48" s="82">
        <v>0.1779835098702216</v>
      </c>
      <c r="F48" s="82">
        <v>8.6035491905798456E-2</v>
      </c>
      <c r="G48" s="82">
        <v>0.16193932770572031</v>
      </c>
      <c r="H48" s="82">
        <v>6.2827516179442308E-2</v>
      </c>
      <c r="I48" s="82">
        <v>4.3815993194892273E-2</v>
      </c>
      <c r="J48" s="92">
        <v>-3.8697204310686038E-2</v>
      </c>
      <c r="K48" s="82">
        <v>0.11940000000000001</v>
      </c>
      <c r="L48" s="82">
        <v>4.8899999999999999E-2</v>
      </c>
      <c r="M48" s="127">
        <v>-7.6954562500027995E-2</v>
      </c>
      <c r="N48" s="127">
        <v>-5.7398545215469998E-2</v>
      </c>
      <c r="O48" s="128" t="s">
        <v>353</v>
      </c>
      <c r="P48" s="84" t="s">
        <v>352</v>
      </c>
    </row>
    <row r="49" spans="1:16" ht="22" customHeight="1" x14ac:dyDescent="0.2">
      <c r="A49" s="80" t="s">
        <v>28</v>
      </c>
      <c r="B49" s="84" t="s">
        <v>28</v>
      </c>
      <c r="C49" s="82">
        <v>0.18143902384953201</v>
      </c>
      <c r="D49" s="90">
        <v>0.11626121948294101</v>
      </c>
      <c r="E49" s="82">
        <v>0.19475091284026669</v>
      </c>
      <c r="F49" s="90">
        <v>0.13727388615843791</v>
      </c>
      <c r="G49" s="82">
        <v>0.17098123767411799</v>
      </c>
      <c r="H49" s="82">
        <v>9.983079834262594E-2</v>
      </c>
      <c r="I49" s="82">
        <v>0.14739235492347699</v>
      </c>
      <c r="J49" s="82">
        <v>9.3566941699538386E-2</v>
      </c>
      <c r="K49" s="82">
        <v>0.1482</v>
      </c>
      <c r="L49" s="82">
        <v>8.0699999999999994E-2</v>
      </c>
      <c r="M49" s="127">
        <v>-3.3239023849532007E-2</v>
      </c>
      <c r="N49" s="127">
        <v>-3.5561219482941012E-2</v>
      </c>
      <c r="O49" s="128" t="s">
        <v>353</v>
      </c>
      <c r="P49" s="84" t="s">
        <v>352</v>
      </c>
    </row>
    <row r="50" spans="1:16" ht="22" customHeight="1" x14ac:dyDescent="0.2">
      <c r="A50" s="96" t="s">
        <v>266</v>
      </c>
      <c r="B50" s="100" t="s">
        <v>266</v>
      </c>
      <c r="C50" s="98">
        <v>0.13249279582727799</v>
      </c>
      <c r="D50" s="98">
        <v>5.2726858095105703E-2</v>
      </c>
      <c r="E50" s="98">
        <v>0.13552837895393541</v>
      </c>
      <c r="F50" s="98">
        <v>8.292399858628588E-2</v>
      </c>
      <c r="G50" s="98">
        <v>0.1192149224301958</v>
      </c>
      <c r="H50" s="98">
        <v>4.9152679249557268E-2</v>
      </c>
      <c r="I50" s="98">
        <v>7.3717929165387566E-2</v>
      </c>
      <c r="J50" s="98">
        <v>7.759295904795821E-3</v>
      </c>
      <c r="K50" s="98">
        <v>0.1041</v>
      </c>
      <c r="L50" s="98">
        <v>3.49E-2</v>
      </c>
      <c r="M50" s="132">
        <v>-2.8392795827277991E-2</v>
      </c>
      <c r="N50" s="132">
        <v>-1.7826858095105699E-2</v>
      </c>
      <c r="O50" s="134" t="s">
        <v>356</v>
      </c>
      <c r="P50" s="100" t="s">
        <v>368</v>
      </c>
    </row>
    <row r="51" spans="1:16" ht="22" customHeight="1" x14ac:dyDescent="0.2">
      <c r="A51" s="80" t="s">
        <v>268</v>
      </c>
      <c r="B51" s="84" t="s">
        <v>268</v>
      </c>
      <c r="C51" s="82">
        <v>7.4418636879698796E-2</v>
      </c>
      <c r="D51" s="82">
        <v>2.2153224545651801E-2</v>
      </c>
      <c r="E51" s="82">
        <v>6.9709420157553686E-2</v>
      </c>
      <c r="F51" s="82">
        <v>2.2027873490351641E-2</v>
      </c>
      <c r="G51" s="82">
        <v>7.199536034262638E-2</v>
      </c>
      <c r="H51" s="82">
        <v>2.393476569241362E-2</v>
      </c>
      <c r="I51" s="82">
        <v>7.3167964692891871E-2</v>
      </c>
      <c r="J51" s="82">
        <v>3.5029478023540769E-2</v>
      </c>
      <c r="K51" s="82">
        <v>6.9199999999999998E-2</v>
      </c>
      <c r="L51" s="82">
        <v>1.9099999999999999E-2</v>
      </c>
      <c r="M51" s="129">
        <v>-5.2186368796987986E-3</v>
      </c>
      <c r="N51" s="129">
        <v>-3.0532245456518022E-3</v>
      </c>
      <c r="O51" s="64" t="s">
        <v>356</v>
      </c>
      <c r="P51" s="84" t="s">
        <v>352</v>
      </c>
    </row>
    <row r="52" spans="1:16" ht="22" customHeight="1" x14ac:dyDescent="0.2">
      <c r="A52" s="80" t="s">
        <v>269</v>
      </c>
      <c r="B52" s="84" t="s">
        <v>269</v>
      </c>
      <c r="C52" s="82">
        <v>5.0244001317613897E-2</v>
      </c>
      <c r="D52" s="92">
        <v>-3.9475920571418403E-2</v>
      </c>
      <c r="E52" s="82">
        <v>2.6026102733506688E-2</v>
      </c>
      <c r="F52" s="92">
        <v>-5.1185583568090769E-2</v>
      </c>
      <c r="G52" s="82">
        <v>9.3399860305051971E-2</v>
      </c>
      <c r="H52" s="82">
        <v>1.101176913741209E-2</v>
      </c>
      <c r="I52" s="82">
        <v>6.4255748462526366E-2</v>
      </c>
      <c r="J52" s="92">
        <v>-1.890906322332303E-2</v>
      </c>
      <c r="K52" s="82">
        <v>0.2545</v>
      </c>
      <c r="L52" s="90">
        <v>0.1799</v>
      </c>
      <c r="M52" s="140">
        <v>0.20425599868238609</v>
      </c>
      <c r="N52" s="140">
        <v>0.21937592057141839</v>
      </c>
      <c r="O52" s="130" t="s">
        <v>365</v>
      </c>
      <c r="P52" s="84" t="s">
        <v>352</v>
      </c>
    </row>
    <row r="53" spans="1:16" ht="22" customHeight="1" x14ac:dyDescent="0.2">
      <c r="A53" s="80" t="s">
        <v>276</v>
      </c>
      <c r="B53" s="84" t="s">
        <v>276</v>
      </c>
      <c r="C53" s="82">
        <v>0.204672088403835</v>
      </c>
      <c r="D53" s="90">
        <v>0.117170879433972</v>
      </c>
      <c r="E53" s="82">
        <v>0.1560137643146613</v>
      </c>
      <c r="F53" s="82">
        <v>8.1303586541586564E-2</v>
      </c>
      <c r="G53" s="82">
        <v>0.14802989346499501</v>
      </c>
      <c r="H53" s="82">
        <v>8.4016717267708652E-2</v>
      </c>
      <c r="I53" s="82">
        <v>0.1644314764768339</v>
      </c>
      <c r="J53" s="90">
        <v>0.1005125269624835</v>
      </c>
      <c r="K53" s="82">
        <v>8.0199999999999994E-2</v>
      </c>
      <c r="L53" s="82">
        <v>1.2699999999999999E-2</v>
      </c>
      <c r="M53" s="92">
        <v>-0.124472088403835</v>
      </c>
      <c r="N53" s="92">
        <v>-0.104470879433972</v>
      </c>
      <c r="O53" s="126" t="s">
        <v>351</v>
      </c>
      <c r="P53" s="84" t="s">
        <v>352</v>
      </c>
    </row>
    <row r="54" spans="1:16" ht="22" customHeight="1" x14ac:dyDescent="0.2">
      <c r="A54" s="96" t="s">
        <v>310</v>
      </c>
      <c r="B54" s="100" t="s">
        <v>278</v>
      </c>
      <c r="C54" s="98">
        <v>0.16512096203299401</v>
      </c>
      <c r="D54" s="98">
        <v>9.8486163681517094E-2</v>
      </c>
      <c r="E54" s="98">
        <v>0.15089942313710919</v>
      </c>
      <c r="F54" s="98">
        <v>8.964175866011731E-2</v>
      </c>
      <c r="G54" s="98">
        <v>0.15872866146667419</v>
      </c>
      <c r="H54" s="131">
        <v>0.1001387074833375</v>
      </c>
      <c r="I54" s="98">
        <v>0.15882309393045191</v>
      </c>
      <c r="J54" s="131">
        <v>0.10284982898383919</v>
      </c>
      <c r="K54" s="98">
        <v>0.18360000000000001</v>
      </c>
      <c r="L54" s="131">
        <v>0.112</v>
      </c>
      <c r="M54" s="132">
        <v>1.847903796700601E-2</v>
      </c>
      <c r="N54" s="132">
        <v>1.351383631848291E-2</v>
      </c>
      <c r="O54" s="134" t="s">
        <v>356</v>
      </c>
      <c r="P54" s="100" t="s">
        <v>360</v>
      </c>
    </row>
    <row r="55" spans="1:16" ht="22" customHeight="1" x14ac:dyDescent="0.2">
      <c r="A55" s="80" t="s">
        <v>279</v>
      </c>
      <c r="B55" s="84" t="s">
        <v>279</v>
      </c>
      <c r="C55" s="82">
        <v>0.127832862927518</v>
      </c>
      <c r="D55" s="82">
        <v>5.5656076174467099E-2</v>
      </c>
      <c r="E55" s="82">
        <v>0.11265138901318469</v>
      </c>
      <c r="F55" s="82">
        <v>4.6847986371531182E-2</v>
      </c>
      <c r="G55" s="82">
        <v>0.12570902700728459</v>
      </c>
      <c r="H55" s="82">
        <v>6.2020633563498552E-2</v>
      </c>
      <c r="I55" s="82">
        <v>0.1097199188501051</v>
      </c>
      <c r="J55" s="82">
        <v>5.4038806142018503E-2</v>
      </c>
      <c r="K55" s="82">
        <v>0.12189999999999999</v>
      </c>
      <c r="L55" s="82">
        <v>5.4199999999999998E-2</v>
      </c>
      <c r="M55" s="129">
        <v>-5.9328629275180039E-3</v>
      </c>
      <c r="N55" s="129">
        <v>-1.4560761744671011E-3</v>
      </c>
      <c r="O55" s="64" t="s">
        <v>356</v>
      </c>
      <c r="P55" s="84" t="s">
        <v>352</v>
      </c>
    </row>
    <row r="56" spans="1:16" ht="22" customHeight="1" x14ac:dyDescent="0.2">
      <c r="A56" s="80" t="s">
        <v>280</v>
      </c>
      <c r="B56" s="84" t="s">
        <v>280</v>
      </c>
      <c r="C56" s="82">
        <v>0.16372391783472201</v>
      </c>
      <c r="D56" s="82">
        <v>8.6555559657990402E-2</v>
      </c>
      <c r="E56" s="82">
        <v>0.16280098210012589</v>
      </c>
      <c r="F56" s="82">
        <v>7.1626439557410077E-2</v>
      </c>
      <c r="G56" s="82">
        <v>0.2161626068348344</v>
      </c>
      <c r="H56" s="90">
        <v>0.1188841574289852</v>
      </c>
      <c r="I56" s="82">
        <v>0.25605446234867502</v>
      </c>
      <c r="J56" s="90">
        <v>0.17156763319461049</v>
      </c>
      <c r="K56" s="82">
        <v>0.34949999999999998</v>
      </c>
      <c r="L56" s="90">
        <v>0.25440000000000002</v>
      </c>
      <c r="M56" s="140">
        <v>0.18577608216527799</v>
      </c>
      <c r="N56" s="140">
        <v>0.1678444403420096</v>
      </c>
      <c r="O56" s="130" t="s">
        <v>365</v>
      </c>
      <c r="P56" s="84" t="s">
        <v>352</v>
      </c>
    </row>
    <row r="57" spans="1:16" ht="22" customHeight="1" x14ac:dyDescent="0.2">
      <c r="A57" s="80" t="s">
        <v>281</v>
      </c>
      <c r="B57" s="84" t="s">
        <v>281</v>
      </c>
      <c r="C57" s="82">
        <v>0.15516736108951601</v>
      </c>
      <c r="D57" s="82">
        <v>8.5146204942697701E-2</v>
      </c>
      <c r="E57" s="82">
        <v>0.14869538440197491</v>
      </c>
      <c r="F57" s="82">
        <v>8.3564580378767586E-2</v>
      </c>
      <c r="G57" s="82">
        <v>0.13735512199078309</v>
      </c>
      <c r="H57" s="82">
        <v>6.8429844137821993E-2</v>
      </c>
      <c r="I57" s="82">
        <v>0.1284374438659294</v>
      </c>
      <c r="J57" s="82">
        <v>6.4727287270389913E-2</v>
      </c>
      <c r="K57" s="82">
        <v>0.16109999999999999</v>
      </c>
      <c r="L57" s="82">
        <v>8.8999999999999996E-2</v>
      </c>
      <c r="M57" s="129">
        <v>5.9326389104839838E-3</v>
      </c>
      <c r="N57" s="129">
        <v>3.853795057302295E-3</v>
      </c>
      <c r="O57" s="64" t="s">
        <v>356</v>
      </c>
      <c r="P57" s="84" t="s">
        <v>352</v>
      </c>
    </row>
    <row r="58" spans="1:16" ht="22" customHeight="1" x14ac:dyDescent="0.2">
      <c r="A58" s="80" t="s">
        <v>282</v>
      </c>
      <c r="B58" s="84" t="s">
        <v>282</v>
      </c>
      <c r="C58" s="82">
        <v>0.13226390342291</v>
      </c>
      <c r="D58" s="82">
        <v>6.3827628964617703E-2</v>
      </c>
      <c r="E58" s="82">
        <v>0.12096202610721089</v>
      </c>
      <c r="F58" s="82">
        <v>5.472811019158777E-2</v>
      </c>
      <c r="G58" s="82">
        <v>0.1246138028715582</v>
      </c>
      <c r="H58" s="82">
        <v>5.2414978888293343E-2</v>
      </c>
      <c r="I58" s="82">
        <v>0.11574880353273299</v>
      </c>
      <c r="J58" s="82">
        <v>4.9163423252292157E-2</v>
      </c>
      <c r="K58" s="82">
        <v>0.13589999999999999</v>
      </c>
      <c r="L58" s="82">
        <v>6.3200000000000006E-2</v>
      </c>
      <c r="M58" s="129">
        <v>3.6360965770899918E-3</v>
      </c>
      <c r="N58" s="129">
        <v>-6.2762896461769635E-4</v>
      </c>
      <c r="O58" s="64" t="s">
        <v>356</v>
      </c>
      <c r="P58" s="84" t="s">
        <v>352</v>
      </c>
    </row>
    <row r="59" spans="1:16" ht="22" customHeight="1" x14ac:dyDescent="0.2">
      <c r="A59" s="80" t="s">
        <v>283</v>
      </c>
      <c r="B59" s="84" t="s">
        <v>283</v>
      </c>
      <c r="C59" s="82">
        <v>7.0710986783810006E-2</v>
      </c>
      <c r="D59" s="82">
        <v>1.1282207018451E-2</v>
      </c>
      <c r="E59" s="82">
        <v>6.5145175903272429E-2</v>
      </c>
      <c r="F59" s="82">
        <v>4.7265266057718719E-3</v>
      </c>
      <c r="G59" s="82">
        <v>9.6214974573869058E-2</v>
      </c>
      <c r="H59" s="82">
        <v>3.063337604139002E-2</v>
      </c>
      <c r="I59" s="82">
        <v>8.0979030585173514E-2</v>
      </c>
      <c r="J59" s="82">
        <v>3.4348849883504499E-2</v>
      </c>
      <c r="K59" s="82">
        <v>6.7599999999999993E-2</v>
      </c>
      <c r="L59" s="92">
        <v>-4.7999999999999996E-3</v>
      </c>
      <c r="M59" s="129">
        <v>-3.110986783810013E-3</v>
      </c>
      <c r="N59" s="129">
        <v>-1.6082207018450999E-2</v>
      </c>
      <c r="O59" s="64" t="s">
        <v>356</v>
      </c>
      <c r="P59" s="84" t="s">
        <v>352</v>
      </c>
    </row>
    <row r="60" spans="1:16" ht="22" customHeight="1" x14ac:dyDescent="0.2">
      <c r="A60" s="80" t="s">
        <v>170</v>
      </c>
      <c r="B60" s="84" t="s">
        <v>170</v>
      </c>
      <c r="C60" s="82">
        <v>0.237985329465395</v>
      </c>
      <c r="D60" s="90">
        <v>0.16204942313905801</v>
      </c>
      <c r="E60" s="82">
        <v>0.21622617219552931</v>
      </c>
      <c r="F60" s="90">
        <v>0.1645076225699082</v>
      </c>
      <c r="G60" s="82">
        <v>0.20047017341881179</v>
      </c>
      <c r="H60" s="90">
        <v>0.11813002604674019</v>
      </c>
      <c r="I60" s="82">
        <v>0.17598031711764731</v>
      </c>
      <c r="J60" s="90">
        <v>0.1080232284266074</v>
      </c>
      <c r="K60" s="82">
        <v>3.1699999999999999E-2</v>
      </c>
      <c r="L60" s="92">
        <v>-1.3100000000000001E-2</v>
      </c>
      <c r="M60" s="92">
        <v>-0.20628532946539499</v>
      </c>
      <c r="N60" s="92">
        <v>-0.17514942313905801</v>
      </c>
      <c r="O60" s="126" t="s">
        <v>351</v>
      </c>
      <c r="P60" s="84" t="s">
        <v>369</v>
      </c>
    </row>
    <row r="61" spans="1:16" ht="22" customHeight="1" x14ac:dyDescent="0.2">
      <c r="A61" s="96" t="s">
        <v>146</v>
      </c>
      <c r="B61" s="100" t="s">
        <v>146</v>
      </c>
      <c r="C61" s="98">
        <v>0.18347088165325301</v>
      </c>
      <c r="D61" s="98">
        <v>9.7322457364506496E-2</v>
      </c>
      <c r="E61" s="98">
        <v>0.13746726252759889</v>
      </c>
      <c r="F61" s="98">
        <v>5.2685261911646263E-2</v>
      </c>
      <c r="G61" s="98">
        <v>0.13347772757946741</v>
      </c>
      <c r="H61" s="98">
        <v>3.6714928915950157E-2</v>
      </c>
      <c r="I61" s="98">
        <v>0.128798397258504</v>
      </c>
      <c r="J61" s="98">
        <v>4.4971524632688928E-2</v>
      </c>
      <c r="K61" s="98">
        <v>0.27229999999999999</v>
      </c>
      <c r="L61" s="131">
        <v>0.1668</v>
      </c>
      <c r="M61" s="115">
        <v>8.8829118346746977E-2</v>
      </c>
      <c r="N61" s="115">
        <v>6.9477542635493508E-2</v>
      </c>
      <c r="O61" s="133" t="s">
        <v>354</v>
      </c>
      <c r="P61" s="100" t="s">
        <v>370</v>
      </c>
    </row>
    <row r="62" spans="1:16" ht="22" customHeight="1" x14ac:dyDescent="0.2">
      <c r="A62" s="96" t="s">
        <v>286</v>
      </c>
      <c r="B62" s="100" t="s">
        <v>286</v>
      </c>
      <c r="C62" s="98">
        <v>7.7937357793291903E-2</v>
      </c>
      <c r="D62" s="108">
        <v>-1.1338812648752E-2</v>
      </c>
      <c r="E62" s="98">
        <v>9.6829256334473299E-2</v>
      </c>
      <c r="F62" s="98">
        <v>1.4803853425011851E-2</v>
      </c>
      <c r="G62" s="98">
        <v>9.9806705660017217E-2</v>
      </c>
      <c r="H62" s="98">
        <v>1.5738822944906139E-2</v>
      </c>
      <c r="I62" s="98">
        <v>0.1588655024878374</v>
      </c>
      <c r="J62" s="98">
        <v>8.1195978007374978E-2</v>
      </c>
      <c r="K62" s="98">
        <v>0.28399999999999997</v>
      </c>
      <c r="L62" s="131">
        <v>0.18509999999999999</v>
      </c>
      <c r="M62" s="141">
        <v>0.20606264220670811</v>
      </c>
      <c r="N62" s="141">
        <v>0.19643881264875199</v>
      </c>
      <c r="O62" s="133" t="s">
        <v>365</v>
      </c>
      <c r="P62" s="100" t="s">
        <v>371</v>
      </c>
    </row>
    <row r="63" spans="1:16" ht="22" customHeight="1" x14ac:dyDescent="0.2">
      <c r="A63" s="80" t="s">
        <v>287</v>
      </c>
      <c r="B63" s="84" t="s">
        <v>287</v>
      </c>
      <c r="C63" s="82">
        <v>6.63894846543433E-2</v>
      </c>
      <c r="D63" s="92">
        <v>-2.3686609719468999E-2</v>
      </c>
      <c r="E63" s="82">
        <v>6.5993870882402161E-2</v>
      </c>
      <c r="F63" s="92">
        <v>-7.838772919523368E-3</v>
      </c>
      <c r="G63" s="82">
        <v>6.4192972725804279E-2</v>
      </c>
      <c r="H63" s="92">
        <v>-6.5218522138623947E-3</v>
      </c>
      <c r="I63" s="82">
        <v>4.4347072255404171E-2</v>
      </c>
      <c r="J63" s="92">
        <v>-2.6190717275466398E-2</v>
      </c>
      <c r="K63" s="82">
        <v>0.11990000000000001</v>
      </c>
      <c r="L63" s="82">
        <v>5.2999999999999999E-2</v>
      </c>
      <c r="M63" s="101">
        <v>5.3510515345656713E-2</v>
      </c>
      <c r="N63" s="101">
        <v>7.6686609719469001E-2</v>
      </c>
      <c r="O63" s="130" t="s">
        <v>354</v>
      </c>
      <c r="P63" s="84" t="s">
        <v>352</v>
      </c>
    </row>
    <row r="64" spans="1:16" ht="22" customHeight="1" x14ac:dyDescent="0.2">
      <c r="A64" s="80" t="s">
        <v>288</v>
      </c>
      <c r="B64" s="84" t="s">
        <v>288</v>
      </c>
      <c r="C64" s="82">
        <v>0.25112009304226401</v>
      </c>
      <c r="D64" s="90">
        <v>0.18149990469719501</v>
      </c>
      <c r="E64" s="82">
        <v>0.21651257400852919</v>
      </c>
      <c r="F64" s="90">
        <v>0.14986536160303959</v>
      </c>
      <c r="G64" s="82">
        <v>0.22407377750341889</v>
      </c>
      <c r="H64" s="90">
        <v>0.15535489955591439</v>
      </c>
      <c r="I64" s="82">
        <v>0.22137212377394569</v>
      </c>
      <c r="J64" s="90">
        <v>0.15323334673542749</v>
      </c>
      <c r="K64" s="82">
        <v>0.20930000000000001</v>
      </c>
      <c r="L64" s="90">
        <v>0.12920000000000001</v>
      </c>
      <c r="M64" s="127">
        <v>-4.1820093042264E-2</v>
      </c>
      <c r="N64" s="127">
        <v>-5.2299904697194997E-2</v>
      </c>
      <c r="O64" s="128" t="s">
        <v>353</v>
      </c>
      <c r="P64" s="84" t="s">
        <v>352</v>
      </c>
    </row>
    <row r="65" spans="1:16" ht="22" customHeight="1" x14ac:dyDescent="0.2">
      <c r="A65" s="118" t="s">
        <v>312</v>
      </c>
      <c r="B65" s="122"/>
      <c r="C65" s="119"/>
      <c r="D65" s="119"/>
      <c r="E65" s="120">
        <v>0.13799322548738041</v>
      </c>
      <c r="F65" s="120">
        <v>6.1143931406929142E-2</v>
      </c>
      <c r="G65" s="120">
        <v>0.24518552631402249</v>
      </c>
      <c r="H65" s="142">
        <v>0.14522255807023721</v>
      </c>
      <c r="I65" s="120">
        <v>0.25885375590618359</v>
      </c>
      <c r="J65" s="142">
        <v>0.18601483155523499</v>
      </c>
      <c r="K65" s="120">
        <v>0.2702</v>
      </c>
      <c r="L65" s="142">
        <v>0.1857</v>
      </c>
      <c r="M65" s="119"/>
      <c r="N65" s="119"/>
      <c r="O65" s="143" t="s">
        <v>372</v>
      </c>
      <c r="P65" s="122" t="s">
        <v>373</v>
      </c>
    </row>
    <row r="66" spans="1:16" ht="22" customHeight="1" x14ac:dyDescent="0.2">
      <c r="A66" s="109" t="s">
        <v>166</v>
      </c>
      <c r="B66" s="113" t="s">
        <v>165</v>
      </c>
      <c r="C66" s="111">
        <v>0.21663399875877401</v>
      </c>
      <c r="D66" s="138">
        <v>0.1345962297277</v>
      </c>
      <c r="E66" s="111">
        <v>0.15247412538660129</v>
      </c>
      <c r="F66" s="111">
        <v>6.0556201608223108E-2</v>
      </c>
      <c r="G66" s="111">
        <v>0.13466623344792841</v>
      </c>
      <c r="H66" s="111">
        <v>3.4965005382721501E-2</v>
      </c>
      <c r="I66" s="111">
        <v>0.15000787288067799</v>
      </c>
      <c r="J66" s="111">
        <v>6.3754570316640627E-2</v>
      </c>
      <c r="K66" s="111">
        <v>3.4299999999999997E-2</v>
      </c>
      <c r="L66" s="114">
        <v>-7.22E-2</v>
      </c>
      <c r="M66" s="114">
        <v>-0.18233399875877401</v>
      </c>
      <c r="N66" s="114">
        <v>-0.20679622972770001</v>
      </c>
      <c r="O66" s="139" t="s">
        <v>351</v>
      </c>
      <c r="P66" s="113" t="s">
        <v>374</v>
      </c>
    </row>
    <row r="67" spans="1:16" ht="22" customHeight="1" x14ac:dyDescent="0.2">
      <c r="A67" s="96" t="s">
        <v>162</v>
      </c>
      <c r="B67" s="100" t="s">
        <v>161</v>
      </c>
      <c r="C67" s="98">
        <v>0.46272537348946002</v>
      </c>
      <c r="D67" s="131">
        <v>0.38035292273944199</v>
      </c>
      <c r="E67" s="98">
        <v>0.2264162980074301</v>
      </c>
      <c r="F67" s="131">
        <v>0.1468230989301795</v>
      </c>
      <c r="G67" s="98">
        <v>0.18951004844373831</v>
      </c>
      <c r="H67" s="98">
        <v>9.5654563888710173E-2</v>
      </c>
      <c r="I67" s="98">
        <v>0.1519561034250845</v>
      </c>
      <c r="J67" s="98">
        <v>7.5142912918149424E-2</v>
      </c>
      <c r="K67" s="98">
        <v>0.29320000000000002</v>
      </c>
      <c r="L67" s="131">
        <v>0.19969999999999999</v>
      </c>
      <c r="M67" s="108">
        <v>-0.16952537348946001</v>
      </c>
      <c r="N67" s="108">
        <v>-0.180652922739442</v>
      </c>
      <c r="O67" s="137" t="s">
        <v>351</v>
      </c>
      <c r="P67" s="100" t="s">
        <v>375</v>
      </c>
    </row>
    <row r="68" spans="1:16" ht="22" customHeight="1" x14ac:dyDescent="0.2">
      <c r="A68" s="96" t="s">
        <v>14</v>
      </c>
      <c r="B68" s="100" t="s">
        <v>14</v>
      </c>
      <c r="C68" s="98">
        <v>7.98850389732393E-2</v>
      </c>
      <c r="D68" s="98">
        <v>3.2873101864976302E-3</v>
      </c>
      <c r="E68" s="98">
        <v>8.0352327936607959E-2</v>
      </c>
      <c r="F68" s="98">
        <v>1.2502666707921221E-2</v>
      </c>
      <c r="G68" s="98">
        <v>-8.1781257843548824E-2</v>
      </c>
      <c r="H68" s="108">
        <v>-0.14981719187491699</v>
      </c>
      <c r="I68" s="98">
        <v>1.0161671382857861E-2</v>
      </c>
      <c r="J68" s="108">
        <v>-7.5124145317506608E-2</v>
      </c>
      <c r="K68" s="98">
        <v>6.7199999999999996E-2</v>
      </c>
      <c r="L68" s="108">
        <v>-1.04E-2</v>
      </c>
      <c r="M68" s="132">
        <v>-1.2685038973239301E-2</v>
      </c>
      <c r="N68" s="132">
        <v>-1.3687310186497629E-2</v>
      </c>
      <c r="O68" s="134" t="s">
        <v>356</v>
      </c>
      <c r="P68" s="100" t="s">
        <v>376</v>
      </c>
    </row>
    <row r="69" spans="1:16" ht="22" customHeight="1" x14ac:dyDescent="0.2">
      <c r="A69" s="80" t="s">
        <v>289</v>
      </c>
      <c r="B69" s="84" t="s">
        <v>289</v>
      </c>
      <c r="C69" s="82">
        <v>-5.97820447258934E-3</v>
      </c>
      <c r="D69" s="92">
        <v>-6.4771779967629506E-2</v>
      </c>
      <c r="E69" s="82">
        <v>9.1656839473964902E-3</v>
      </c>
      <c r="F69" s="92">
        <v>-3.8724306191797633E-2</v>
      </c>
      <c r="G69" s="82">
        <v>1.5217751000214439E-2</v>
      </c>
      <c r="H69" s="92">
        <v>-4.1897960813673363E-2</v>
      </c>
      <c r="I69" s="82">
        <v>2.4448506386119308E-2</v>
      </c>
      <c r="J69" s="92">
        <v>-2.7769957671108101E-2</v>
      </c>
      <c r="K69" s="82">
        <v>0.1037</v>
      </c>
      <c r="L69" s="82">
        <v>4.8899999999999999E-2</v>
      </c>
      <c r="M69" s="140">
        <v>0.1096782044725893</v>
      </c>
      <c r="N69" s="140">
        <v>0.1136717799676295</v>
      </c>
      <c r="O69" s="130" t="s">
        <v>365</v>
      </c>
      <c r="P69" s="84" t="s">
        <v>352</v>
      </c>
    </row>
    <row r="70" spans="1:16" ht="22" customHeight="1" x14ac:dyDescent="0.2">
      <c r="A70" s="96" t="s">
        <v>150</v>
      </c>
      <c r="B70" s="100" t="s">
        <v>150</v>
      </c>
      <c r="C70" s="98">
        <v>0.23433732730964099</v>
      </c>
      <c r="D70" s="131">
        <v>0.14883870359988199</v>
      </c>
      <c r="E70" s="98">
        <v>0.14098722108624109</v>
      </c>
      <c r="F70" s="98">
        <v>5.5295872860990462E-2</v>
      </c>
      <c r="G70" s="98">
        <v>0.14013867535416899</v>
      </c>
      <c r="H70" s="98">
        <v>5.3002415375722922E-2</v>
      </c>
      <c r="I70" s="98">
        <v>0.15530465802818899</v>
      </c>
      <c r="J70" s="98">
        <v>8.6095182804612216E-2</v>
      </c>
      <c r="K70" s="98">
        <v>0.25469999999999998</v>
      </c>
      <c r="L70" s="131">
        <v>0.17749999999999999</v>
      </c>
      <c r="M70" s="132">
        <v>2.0362672690358991E-2</v>
      </c>
      <c r="N70" s="132">
        <v>2.8661296400118001E-2</v>
      </c>
      <c r="O70" s="134" t="s">
        <v>356</v>
      </c>
      <c r="P70" s="100" t="s">
        <v>377</v>
      </c>
    </row>
    <row r="71" spans="1:16" ht="22" customHeight="1" x14ac:dyDescent="0.2">
      <c r="A71" s="80" t="s">
        <v>290</v>
      </c>
      <c r="B71" s="84" t="s">
        <v>290</v>
      </c>
      <c r="C71" s="82">
        <v>0.14482596674686599</v>
      </c>
      <c r="D71" s="82">
        <v>7.6594187598946803E-2</v>
      </c>
      <c r="E71" s="82">
        <v>0.25710556470786178</v>
      </c>
      <c r="F71" s="90">
        <v>0.19814197779565509</v>
      </c>
      <c r="G71" s="82">
        <v>0.1281465338697359</v>
      </c>
      <c r="H71" s="82">
        <v>7.2975016906214524E-2</v>
      </c>
      <c r="I71" s="82">
        <v>0.15822434163814039</v>
      </c>
      <c r="J71" s="82">
        <v>9.8882483268571811E-2</v>
      </c>
      <c r="K71" s="82">
        <v>0.12039999999999999</v>
      </c>
      <c r="L71" s="82">
        <v>6.6500000000000004E-2</v>
      </c>
      <c r="M71" s="129">
        <v>-2.442596674686599E-2</v>
      </c>
      <c r="N71" s="129">
        <v>-1.0094187598946799E-2</v>
      </c>
      <c r="O71" s="64" t="s">
        <v>356</v>
      </c>
      <c r="P71" s="84" t="s">
        <v>352</v>
      </c>
    </row>
    <row r="72" spans="1:16" ht="22" customHeight="1" x14ac:dyDescent="0.2">
      <c r="A72" s="80" t="s">
        <v>292</v>
      </c>
      <c r="B72" s="84" t="s">
        <v>292</v>
      </c>
      <c r="C72" s="82">
        <v>1.0973373412040099</v>
      </c>
      <c r="D72" s="90">
        <v>1.0266207464367001</v>
      </c>
      <c r="E72" s="82">
        <v>1.0006944435858329</v>
      </c>
      <c r="F72" s="90">
        <v>0.9273065906382818</v>
      </c>
      <c r="G72" s="82">
        <v>0.77335285082592442</v>
      </c>
      <c r="H72" s="90">
        <v>0.65513208114606825</v>
      </c>
      <c r="I72" s="82">
        <v>0.60733992432945894</v>
      </c>
      <c r="J72" s="90">
        <v>0.52106626079569118</v>
      </c>
      <c r="K72" s="82">
        <v>0.63080000000000003</v>
      </c>
      <c r="L72" s="90">
        <v>0.56140000000000001</v>
      </c>
      <c r="M72" s="92">
        <v>-0.46653734120400991</v>
      </c>
      <c r="N72" s="92">
        <v>-0.46522074643670008</v>
      </c>
      <c r="O72" s="126" t="s">
        <v>351</v>
      </c>
      <c r="P72" s="84" t="s">
        <v>352</v>
      </c>
    </row>
    <row r="73" spans="1:16" ht="22" customHeight="1" x14ac:dyDescent="0.2">
      <c r="A73" s="80" t="s">
        <v>297</v>
      </c>
      <c r="B73" s="84" t="s">
        <v>297</v>
      </c>
      <c r="C73" s="82">
        <v>6.5234661707230204E-2</v>
      </c>
      <c r="D73" s="92">
        <v>-4.1753740704058599E-3</v>
      </c>
      <c r="E73" s="82">
        <v>7.3587973380493277E-2</v>
      </c>
      <c r="F73" s="82">
        <v>1.49315633706508E-2</v>
      </c>
      <c r="G73" s="82">
        <v>6.5514807757550864E-2</v>
      </c>
      <c r="H73" s="82">
        <v>2.6544048954310201E-3</v>
      </c>
      <c r="I73" s="82">
        <v>6.10473990201E-2</v>
      </c>
      <c r="J73" s="82">
        <v>3.5544336319974991E-3</v>
      </c>
      <c r="K73" s="82">
        <v>8.9599999999999999E-2</v>
      </c>
      <c r="L73" s="82">
        <v>1.9900000000000001E-2</v>
      </c>
      <c r="M73" s="129">
        <v>2.4365338292769791E-2</v>
      </c>
      <c r="N73" s="129">
        <v>2.4075374070405858E-2</v>
      </c>
      <c r="O73" s="64" t="s">
        <v>356</v>
      </c>
      <c r="P73" s="84" t="s">
        <v>352</v>
      </c>
    </row>
    <row r="74" spans="1:16" ht="22" customHeight="1" x14ac:dyDescent="0.2">
      <c r="A74" s="118" t="s">
        <v>320</v>
      </c>
      <c r="B74" s="122"/>
      <c r="C74" s="119"/>
      <c r="D74" s="119"/>
      <c r="E74" s="119"/>
      <c r="F74" s="119"/>
      <c r="G74" s="119"/>
      <c r="H74" s="119"/>
      <c r="I74" s="120">
        <v>0.11597836918563199</v>
      </c>
      <c r="J74" s="120">
        <v>4.681818531510723E-2</v>
      </c>
      <c r="K74" s="120">
        <v>0.1507</v>
      </c>
      <c r="L74" s="120">
        <v>7.3499999999999996E-2</v>
      </c>
      <c r="M74" s="119"/>
      <c r="N74" s="119"/>
      <c r="O74" s="143" t="s">
        <v>372</v>
      </c>
      <c r="P74" s="122" t="s">
        <v>378</v>
      </c>
    </row>
    <row r="75" spans="1:16" ht="22" customHeight="1" x14ac:dyDescent="0.2">
      <c r="A75" s="80" t="s">
        <v>293</v>
      </c>
      <c r="B75" s="84" t="s">
        <v>293</v>
      </c>
      <c r="C75" s="82">
        <v>0.13832100889011201</v>
      </c>
      <c r="D75" s="82">
        <v>6.4660630162826999E-2</v>
      </c>
      <c r="E75" s="82">
        <v>0.19975223656269581</v>
      </c>
      <c r="F75" s="90">
        <v>0.13779885872987821</v>
      </c>
      <c r="G75" s="82">
        <v>0.201399925604453</v>
      </c>
      <c r="H75" s="90">
        <v>0.1144991169439746</v>
      </c>
      <c r="I75" s="82">
        <v>0.23862734050278481</v>
      </c>
      <c r="J75" s="90">
        <v>0.17127622222135341</v>
      </c>
      <c r="K75" s="82">
        <v>0.13</v>
      </c>
      <c r="L75" s="82">
        <v>6.2799999999999995E-2</v>
      </c>
      <c r="M75" s="129">
        <v>-8.3210088901120027E-3</v>
      </c>
      <c r="N75" s="129">
        <v>-1.8606301628270041E-3</v>
      </c>
      <c r="O75" s="64" t="s">
        <v>356</v>
      </c>
      <c r="P75" s="84" t="s">
        <v>352</v>
      </c>
    </row>
    <row r="76" spans="1:16" ht="22" customHeight="1" x14ac:dyDescent="0.2">
      <c r="A76" s="96" t="s">
        <v>313</v>
      </c>
      <c r="B76" s="100" t="s">
        <v>272</v>
      </c>
      <c r="C76" s="98">
        <v>0.161313735658867</v>
      </c>
      <c r="D76" s="98">
        <v>8.5450178889582895E-2</v>
      </c>
      <c r="E76" s="98">
        <v>0.16353786116668109</v>
      </c>
      <c r="F76" s="98">
        <v>9.217953485109244E-2</v>
      </c>
      <c r="G76" s="98">
        <v>0.17189491053257019</v>
      </c>
      <c r="H76" s="98">
        <v>9.6597202917380443E-2</v>
      </c>
      <c r="I76" s="98">
        <v>0.12505715216486379</v>
      </c>
      <c r="J76" s="98">
        <v>6.6364212797220143E-2</v>
      </c>
      <c r="K76" s="98">
        <v>0.1424</v>
      </c>
      <c r="L76" s="98">
        <v>6.9699999999999998E-2</v>
      </c>
      <c r="M76" s="132">
        <v>-1.8913735658867E-2</v>
      </c>
      <c r="N76" s="132">
        <v>-1.57501788895829E-2</v>
      </c>
      <c r="O76" s="134" t="s">
        <v>356</v>
      </c>
      <c r="P76" s="100" t="s">
        <v>360</v>
      </c>
    </row>
    <row r="77" spans="1:16" ht="22" customHeight="1" x14ac:dyDescent="0.2">
      <c r="A77" s="80" t="s">
        <v>294</v>
      </c>
      <c r="B77" s="84" t="s">
        <v>294</v>
      </c>
      <c r="C77" s="82">
        <v>0.113596604645888</v>
      </c>
      <c r="D77" s="82">
        <v>4.6322996715279098E-2</v>
      </c>
      <c r="E77" s="82">
        <v>9.7437492743921134E-2</v>
      </c>
      <c r="F77" s="82">
        <v>3.1118168042127591E-2</v>
      </c>
      <c r="G77" s="82">
        <v>0.1242412417311715</v>
      </c>
      <c r="H77" s="82">
        <v>5.2012121924366862E-2</v>
      </c>
      <c r="I77" s="82">
        <v>7.8392293808167104E-2</v>
      </c>
      <c r="J77" s="82">
        <v>1.90498045701528E-2</v>
      </c>
      <c r="K77" s="82">
        <v>9.2999999999999999E-2</v>
      </c>
      <c r="L77" s="82">
        <v>1.78E-2</v>
      </c>
      <c r="M77" s="129">
        <v>-2.0596604645888E-2</v>
      </c>
      <c r="N77" s="129">
        <v>-2.8522996715279102E-2</v>
      </c>
      <c r="O77" s="64" t="s">
        <v>356</v>
      </c>
      <c r="P77" s="84" t="s">
        <v>352</v>
      </c>
    </row>
    <row r="78" spans="1:16" ht="22" customHeight="1" x14ac:dyDescent="0.2">
      <c r="A78" s="80" t="s">
        <v>295</v>
      </c>
      <c r="B78" s="84" t="s">
        <v>295</v>
      </c>
      <c r="C78" s="82">
        <v>6.9332364139166699E-2</v>
      </c>
      <c r="D78" s="82">
        <v>2.3271670946266702E-2</v>
      </c>
      <c r="E78" s="82">
        <v>6.6218228302135501E-2</v>
      </c>
      <c r="F78" s="82">
        <v>2.5558284030419331E-2</v>
      </c>
      <c r="G78" s="82">
        <v>6.9560300053798485E-2</v>
      </c>
      <c r="H78" s="82">
        <v>2.8167699472078159E-2</v>
      </c>
      <c r="I78" s="82">
        <v>6.8082836426088686E-2</v>
      </c>
      <c r="J78" s="82">
        <v>3.3376977410922257E-2</v>
      </c>
      <c r="K78" s="82">
        <v>5.9900000000000002E-2</v>
      </c>
      <c r="L78" s="82">
        <v>1.6400000000000001E-2</v>
      </c>
      <c r="M78" s="129">
        <v>-9.4323641391666976E-3</v>
      </c>
      <c r="N78" s="129">
        <v>-6.8716709462667003E-3</v>
      </c>
      <c r="O78" s="64" t="s">
        <v>356</v>
      </c>
      <c r="P78" s="84" t="s">
        <v>352</v>
      </c>
    </row>
    <row r="79" spans="1:16" ht="22" customHeight="1" x14ac:dyDescent="0.2">
      <c r="A79" s="80" t="s">
        <v>296</v>
      </c>
      <c r="B79" s="84" t="s">
        <v>296</v>
      </c>
      <c r="C79" s="82">
        <v>8.5410828901033506E-2</v>
      </c>
      <c r="D79" s="82">
        <v>2.6692813090636699E-2</v>
      </c>
      <c r="E79" s="82">
        <v>8.8526533531757726E-2</v>
      </c>
      <c r="F79" s="82">
        <v>2.6156855378204929E-2</v>
      </c>
      <c r="G79" s="82">
        <v>8.7684767193518101E-2</v>
      </c>
      <c r="H79" s="82">
        <v>4.6691726051174803E-2</v>
      </c>
      <c r="I79" s="82">
        <v>6.10473990201E-2</v>
      </c>
      <c r="J79" s="82">
        <v>1.1873522118197531E-2</v>
      </c>
      <c r="K79" s="82">
        <v>8.9599999999999999E-2</v>
      </c>
      <c r="L79" s="82">
        <v>4.0300000000000002E-2</v>
      </c>
      <c r="M79" s="129">
        <v>4.1891710989664932E-3</v>
      </c>
      <c r="N79" s="129">
        <v>1.36071869093633E-2</v>
      </c>
      <c r="O79" s="64" t="s">
        <v>356</v>
      </c>
      <c r="P79" s="84" t="s">
        <v>352</v>
      </c>
    </row>
  </sheetData>
  <mergeCells count="8">
    <mergeCell ref="G4:H4"/>
    <mergeCell ref="E4:F4"/>
    <mergeCell ref="I4:J4"/>
    <mergeCell ref="A1:P1"/>
    <mergeCell ref="A2:P2"/>
    <mergeCell ref="A3:P3"/>
    <mergeCell ref="K4:L4"/>
    <mergeCell ref="C4:D4"/>
  </mergeCells>
  <pageMargins left="0.75" right="0.75" top="1" bottom="1" header="0.5" footer="0.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H78"/>
  <sheetViews>
    <sheetView workbookViewId="0"/>
  </sheetViews>
  <sheetFormatPr baseColWidth="10" defaultColWidth="8.83203125" defaultRowHeight="15" x14ac:dyDescent="0.2"/>
  <cols>
    <col min="1" max="1" width="32" customWidth="1"/>
    <col min="2" max="2" width="10" customWidth="1"/>
    <col min="3" max="4" width="16" customWidth="1"/>
    <col min="5" max="5" width="18" customWidth="1"/>
    <col min="6" max="6" width="12" customWidth="1"/>
    <col min="7" max="7" width="16" customWidth="1"/>
    <col min="8" max="8" width="60" customWidth="1"/>
  </cols>
  <sheetData>
    <row r="1" spans="1:8" ht="28" customHeight="1" x14ac:dyDescent="0.2">
      <c r="A1" s="331" t="s">
        <v>379</v>
      </c>
      <c r="B1" s="309"/>
      <c r="C1" s="309"/>
      <c r="D1" s="309"/>
      <c r="E1" s="309"/>
      <c r="F1" s="309"/>
      <c r="G1" s="309"/>
      <c r="H1" s="309"/>
    </row>
    <row r="2" spans="1:8" ht="30" customHeight="1" x14ac:dyDescent="0.2">
      <c r="A2" s="332" t="s">
        <v>380</v>
      </c>
      <c r="B2" s="309"/>
      <c r="C2" s="309"/>
      <c r="D2" s="309"/>
      <c r="E2" s="309"/>
      <c r="F2" s="309"/>
      <c r="G2" s="309"/>
      <c r="H2" s="309"/>
    </row>
    <row r="3" spans="1:8" ht="40" customHeight="1" x14ac:dyDescent="0.2">
      <c r="A3" s="333" t="s">
        <v>381</v>
      </c>
      <c r="B3" s="309"/>
      <c r="C3" s="309"/>
      <c r="D3" s="309"/>
      <c r="E3" s="309"/>
      <c r="F3" s="309"/>
      <c r="G3" s="309"/>
      <c r="H3" s="309"/>
    </row>
    <row r="4" spans="1:8" ht="30" customHeight="1" x14ac:dyDescent="0.2">
      <c r="A4" s="79" t="s">
        <v>180</v>
      </c>
      <c r="B4" s="79" t="s">
        <v>382</v>
      </c>
      <c r="C4" s="79" t="s">
        <v>383</v>
      </c>
      <c r="D4" s="79" t="s">
        <v>384</v>
      </c>
      <c r="E4" s="79" t="s">
        <v>385</v>
      </c>
      <c r="F4" s="79" t="s">
        <v>386</v>
      </c>
      <c r="G4" s="79" t="s">
        <v>387</v>
      </c>
      <c r="H4" s="79" t="s">
        <v>388</v>
      </c>
    </row>
    <row r="5" spans="1:8" ht="30" customHeight="1" x14ac:dyDescent="0.2">
      <c r="A5" s="80" t="s">
        <v>219</v>
      </c>
      <c r="B5" s="81">
        <v>79</v>
      </c>
      <c r="C5" s="82">
        <v>0.16009999999999999</v>
      </c>
      <c r="D5" s="82">
        <v>0.21290000000000001</v>
      </c>
      <c r="E5" s="83">
        <v>-5.2800000000000007E-2</v>
      </c>
      <c r="F5" s="82">
        <v>7.5999999999999998E-2</v>
      </c>
      <c r="G5" s="82">
        <v>8.4099999999999994E-2</v>
      </c>
      <c r="H5" s="84" t="s">
        <v>389</v>
      </c>
    </row>
    <row r="6" spans="1:8" ht="30" customHeight="1" x14ac:dyDescent="0.2">
      <c r="A6" s="85" t="s">
        <v>220</v>
      </c>
      <c r="B6" s="86">
        <v>23</v>
      </c>
      <c r="C6" s="87">
        <v>7.9299999999999995E-2</v>
      </c>
      <c r="D6" s="87">
        <v>8.09E-2</v>
      </c>
      <c r="E6" s="88">
        <v>-1.600000000000004E-3</v>
      </c>
      <c r="F6" s="87">
        <v>6.7199999999999996E-2</v>
      </c>
      <c r="G6" s="87">
        <v>1.2E-2</v>
      </c>
      <c r="H6" s="89" t="s">
        <v>390</v>
      </c>
    </row>
    <row r="7" spans="1:8" ht="30" customHeight="1" x14ac:dyDescent="0.2">
      <c r="A7" s="80" t="s">
        <v>221</v>
      </c>
      <c r="B7" s="81">
        <v>35</v>
      </c>
      <c r="C7" s="82">
        <v>0.15770000000000001</v>
      </c>
      <c r="D7" s="82">
        <v>0.1578</v>
      </c>
      <c r="E7" s="90">
        <v>-9.9999999999988987E-5</v>
      </c>
      <c r="F7" s="82">
        <v>7.1300000000000002E-2</v>
      </c>
      <c r="G7" s="82">
        <v>8.6300000000000002E-2</v>
      </c>
      <c r="H7" s="84" t="s">
        <v>390</v>
      </c>
    </row>
    <row r="8" spans="1:8" ht="30" customHeight="1" x14ac:dyDescent="0.2">
      <c r="A8" s="85" t="s">
        <v>10</v>
      </c>
      <c r="B8" s="86">
        <v>33</v>
      </c>
      <c r="C8" s="87">
        <v>2.2499999999999999E-2</v>
      </c>
      <c r="D8" s="87">
        <v>2.6200000000000001E-2</v>
      </c>
      <c r="E8" s="88">
        <v>-3.7000000000000019E-3</v>
      </c>
      <c r="F8" s="87">
        <v>9.3799999999999994E-2</v>
      </c>
      <c r="G8" s="87">
        <v>-7.1300000000000002E-2</v>
      </c>
      <c r="H8" s="89" t="s">
        <v>390</v>
      </c>
    </row>
    <row r="9" spans="1:8" ht="30" customHeight="1" x14ac:dyDescent="0.2">
      <c r="A9" s="80" t="s">
        <v>18</v>
      </c>
      <c r="B9" s="81">
        <v>35</v>
      </c>
      <c r="C9" s="82">
        <v>8.9800000000000005E-2</v>
      </c>
      <c r="D9" s="82">
        <v>0.1217</v>
      </c>
      <c r="E9" s="82">
        <v>-3.1899999999999998E-2</v>
      </c>
      <c r="F9" s="82">
        <v>8.1799999999999998E-2</v>
      </c>
      <c r="G9" s="82">
        <v>8.0000000000000002E-3</v>
      </c>
      <c r="H9" s="84" t="s">
        <v>391</v>
      </c>
    </row>
    <row r="10" spans="1:8" ht="30" customHeight="1" x14ac:dyDescent="0.2">
      <c r="A10" s="85" t="s">
        <v>224</v>
      </c>
      <c r="B10" s="86">
        <v>14</v>
      </c>
      <c r="C10" s="87">
        <v>0.15740000000000001</v>
      </c>
      <c r="D10" s="87">
        <v>0.15740000000000001</v>
      </c>
      <c r="E10" s="88">
        <v>0</v>
      </c>
      <c r="F10" s="87">
        <v>6.4799999999999996E-2</v>
      </c>
      <c r="G10" s="87">
        <v>9.2600000000000002E-2</v>
      </c>
      <c r="H10" s="89" t="s">
        <v>390</v>
      </c>
    </row>
    <row r="11" spans="1:8" ht="30" customHeight="1" x14ac:dyDescent="0.2">
      <c r="A11" s="80" t="s">
        <v>158</v>
      </c>
      <c r="B11" s="81">
        <v>27</v>
      </c>
      <c r="C11" s="82">
        <v>0.2903</v>
      </c>
      <c r="D11" s="82">
        <v>0.29680000000000001</v>
      </c>
      <c r="E11" s="90">
        <v>-6.5000000000000058E-3</v>
      </c>
      <c r="F11" s="82">
        <v>6.3299999999999995E-2</v>
      </c>
      <c r="G11" s="82">
        <v>0.22700000000000001</v>
      </c>
      <c r="H11" s="84" t="s">
        <v>390</v>
      </c>
    </row>
    <row r="12" spans="1:8" ht="30" customHeight="1" x14ac:dyDescent="0.2">
      <c r="A12" s="85" t="s">
        <v>225</v>
      </c>
      <c r="B12" s="86">
        <v>24</v>
      </c>
      <c r="C12" s="87">
        <v>0.1457</v>
      </c>
      <c r="D12" s="87">
        <v>0.1457</v>
      </c>
      <c r="E12" s="88">
        <v>0</v>
      </c>
      <c r="F12" s="87">
        <v>5.0900000000000001E-2</v>
      </c>
      <c r="G12" s="87">
        <v>9.4799999999999995E-2</v>
      </c>
      <c r="H12" s="89" t="s">
        <v>390</v>
      </c>
    </row>
    <row r="13" spans="1:8" ht="30" customHeight="1" x14ac:dyDescent="0.2">
      <c r="A13" s="80" t="s">
        <v>30</v>
      </c>
      <c r="B13" s="81">
        <v>41</v>
      </c>
      <c r="C13" s="82">
        <v>0.2016</v>
      </c>
      <c r="D13" s="82">
        <v>0.2172</v>
      </c>
      <c r="E13" s="82">
        <v>-1.5599999999999999E-2</v>
      </c>
      <c r="F13" s="82">
        <v>7.85E-2</v>
      </c>
      <c r="G13" s="82">
        <v>0.1231</v>
      </c>
      <c r="H13" s="84" t="s">
        <v>391</v>
      </c>
    </row>
    <row r="14" spans="1:8" ht="30" customHeight="1" x14ac:dyDescent="0.2">
      <c r="A14" s="85" t="s">
        <v>227</v>
      </c>
      <c r="B14" s="86">
        <v>155</v>
      </c>
      <c r="C14" s="87">
        <v>0.28299999999999997</v>
      </c>
      <c r="D14" s="87">
        <v>0.31059999999999999</v>
      </c>
      <c r="E14" s="87">
        <v>-2.760000000000001E-2</v>
      </c>
      <c r="F14" s="87">
        <v>7.2300000000000003E-2</v>
      </c>
      <c r="G14" s="87">
        <v>0.21060000000000001</v>
      </c>
      <c r="H14" s="89" t="s">
        <v>391</v>
      </c>
    </row>
    <row r="15" spans="1:8" ht="30" customHeight="1" x14ac:dyDescent="0.2">
      <c r="A15" s="80" t="s">
        <v>228</v>
      </c>
      <c r="B15" s="81">
        <v>9</v>
      </c>
      <c r="C15" s="82">
        <v>0.1206</v>
      </c>
      <c r="D15" s="82">
        <v>0.121</v>
      </c>
      <c r="E15" s="90">
        <v>-3.9999999999999758E-4</v>
      </c>
      <c r="F15" s="82">
        <v>5.1999999999999998E-2</v>
      </c>
      <c r="G15" s="82">
        <v>6.8599999999999994E-2</v>
      </c>
      <c r="H15" s="84" t="s">
        <v>390</v>
      </c>
    </row>
    <row r="16" spans="1:8" ht="30" customHeight="1" x14ac:dyDescent="0.2">
      <c r="A16" s="85" t="s">
        <v>12</v>
      </c>
      <c r="B16" s="86">
        <v>29</v>
      </c>
      <c r="C16" s="87">
        <v>3.7199999999999997E-2</v>
      </c>
      <c r="D16" s="87">
        <v>3.8899999999999997E-2</v>
      </c>
      <c r="E16" s="88">
        <v>-1.6999999999999999E-3</v>
      </c>
      <c r="F16" s="87">
        <v>6.2199999999999998E-2</v>
      </c>
      <c r="G16" s="87">
        <v>-2.5000000000000001E-2</v>
      </c>
      <c r="H16" s="89" t="s">
        <v>390</v>
      </c>
    </row>
    <row r="17" spans="1:8" ht="30" customHeight="1" x14ac:dyDescent="0.2">
      <c r="A17" s="80" t="s">
        <v>229</v>
      </c>
      <c r="B17" s="81">
        <v>4</v>
      </c>
      <c r="C17" s="82">
        <v>4.0500000000000001E-2</v>
      </c>
      <c r="D17" s="82">
        <v>4.3499999999999997E-2</v>
      </c>
      <c r="E17" s="90">
        <v>-2.9999999999999962E-3</v>
      </c>
      <c r="F17" s="82">
        <v>5.2299999999999999E-2</v>
      </c>
      <c r="G17" s="82">
        <v>-1.17E-2</v>
      </c>
      <c r="H17" s="84" t="s">
        <v>390</v>
      </c>
    </row>
    <row r="18" spans="1:8" ht="30" customHeight="1" x14ac:dyDescent="0.2">
      <c r="A18" s="85" t="s">
        <v>230</v>
      </c>
      <c r="B18" s="86">
        <v>59</v>
      </c>
      <c r="C18" s="87">
        <v>0.1095</v>
      </c>
      <c r="D18" s="87">
        <v>0.11890000000000001</v>
      </c>
      <c r="E18" s="88">
        <v>-9.4000000000000056E-3</v>
      </c>
      <c r="F18" s="87">
        <v>7.2499999999999995E-2</v>
      </c>
      <c r="G18" s="87">
        <v>3.6999999999999998E-2</v>
      </c>
      <c r="H18" s="89" t="s">
        <v>390</v>
      </c>
    </row>
    <row r="19" spans="1:8" ht="30" customHeight="1" x14ac:dyDescent="0.2">
      <c r="A19" s="80" t="s">
        <v>231</v>
      </c>
      <c r="B19" s="81">
        <v>16</v>
      </c>
      <c r="C19" s="82">
        <v>-4.7600000000000003E-2</v>
      </c>
      <c r="D19" s="82">
        <v>-4.8099999999999997E-2</v>
      </c>
      <c r="E19" s="90">
        <v>4.9999999999999351E-4</v>
      </c>
      <c r="F19" s="82">
        <v>8.4099999999999994E-2</v>
      </c>
      <c r="G19" s="82">
        <v>-0.13170000000000001</v>
      </c>
      <c r="H19" s="84" t="s">
        <v>390</v>
      </c>
    </row>
    <row r="20" spans="1:8" ht="30" customHeight="1" x14ac:dyDescent="0.2">
      <c r="A20" s="85" t="s">
        <v>232</v>
      </c>
      <c r="B20" s="86">
        <v>64</v>
      </c>
      <c r="C20" s="87">
        <v>0.26350000000000001</v>
      </c>
      <c r="D20" s="87">
        <v>0.36370000000000002</v>
      </c>
      <c r="E20" s="91">
        <v>-0.1002</v>
      </c>
      <c r="F20" s="87">
        <v>7.8299999999999995E-2</v>
      </c>
      <c r="G20" s="87">
        <v>0.1852</v>
      </c>
      <c r="H20" s="89" t="s">
        <v>392</v>
      </c>
    </row>
    <row r="21" spans="1:8" ht="30" customHeight="1" x14ac:dyDescent="0.2">
      <c r="A21" s="80" t="s">
        <v>148</v>
      </c>
      <c r="B21" s="81">
        <v>36</v>
      </c>
      <c r="C21" s="82">
        <v>0.4476</v>
      </c>
      <c r="D21" s="82">
        <v>0.78169999999999995</v>
      </c>
      <c r="E21" s="92">
        <v>-0.33410000000000001</v>
      </c>
      <c r="F21" s="82">
        <v>9.7100000000000006E-2</v>
      </c>
      <c r="G21" s="82">
        <v>0.35049999999999998</v>
      </c>
      <c r="H21" s="84" t="s">
        <v>392</v>
      </c>
    </row>
    <row r="22" spans="1:8" ht="30" customHeight="1" x14ac:dyDescent="0.2">
      <c r="A22" s="85" t="s">
        <v>302</v>
      </c>
      <c r="B22" s="86">
        <v>40</v>
      </c>
      <c r="C22" s="87">
        <v>0.1671</v>
      </c>
      <c r="D22" s="87">
        <v>0.18479999999999999</v>
      </c>
      <c r="E22" s="87">
        <v>-1.769999999999999E-2</v>
      </c>
      <c r="F22" s="87">
        <v>8.2900000000000001E-2</v>
      </c>
      <c r="G22" s="87">
        <v>8.4199999999999997E-2</v>
      </c>
      <c r="H22" s="89" t="s">
        <v>391</v>
      </c>
    </row>
    <row r="23" spans="1:8" ht="30" customHeight="1" x14ac:dyDescent="0.2">
      <c r="A23" s="80" t="s">
        <v>154</v>
      </c>
      <c r="B23" s="81">
        <v>496</v>
      </c>
      <c r="C23" s="82">
        <v>3.5299999999999998E-2</v>
      </c>
      <c r="D23" s="82">
        <v>7.2599999999999998E-2</v>
      </c>
      <c r="E23" s="82">
        <v>-3.73E-2</v>
      </c>
      <c r="F23" s="82">
        <v>8.4900000000000003E-2</v>
      </c>
      <c r="G23" s="82">
        <v>-4.9700000000000001E-2</v>
      </c>
      <c r="H23" s="84" t="s">
        <v>391</v>
      </c>
    </row>
    <row r="24" spans="1:8" ht="30" customHeight="1" x14ac:dyDescent="0.2">
      <c r="A24" s="85" t="s">
        <v>303</v>
      </c>
      <c r="B24" s="86">
        <v>228</v>
      </c>
      <c r="C24" s="87">
        <v>0.16950000000000001</v>
      </c>
      <c r="D24" s="87">
        <v>0.29299999999999998</v>
      </c>
      <c r="E24" s="91">
        <v>-0.1235</v>
      </c>
      <c r="F24" s="87">
        <v>7.85E-2</v>
      </c>
      <c r="G24" s="87">
        <v>9.0999999999999998E-2</v>
      </c>
      <c r="H24" s="89" t="s">
        <v>392</v>
      </c>
    </row>
    <row r="25" spans="1:8" ht="30" customHeight="1" x14ac:dyDescent="0.2">
      <c r="A25" s="80" t="s">
        <v>304</v>
      </c>
      <c r="B25" s="81">
        <v>32</v>
      </c>
      <c r="C25" s="82">
        <v>0.15939999999999999</v>
      </c>
      <c r="D25" s="82">
        <v>0.18940000000000001</v>
      </c>
      <c r="E25" s="82">
        <v>-3.000000000000003E-2</v>
      </c>
      <c r="F25" s="82">
        <v>6.7500000000000004E-2</v>
      </c>
      <c r="G25" s="82">
        <v>9.1899999999999996E-2</v>
      </c>
      <c r="H25" s="84" t="s">
        <v>391</v>
      </c>
    </row>
    <row r="26" spans="1:8" ht="30" customHeight="1" x14ac:dyDescent="0.2">
      <c r="A26" s="85" t="s">
        <v>236</v>
      </c>
      <c r="B26" s="86">
        <v>112</v>
      </c>
      <c r="C26" s="87">
        <v>0.156</v>
      </c>
      <c r="D26" s="87">
        <v>0.19239999999999999</v>
      </c>
      <c r="E26" s="87">
        <v>-3.6399999999999988E-2</v>
      </c>
      <c r="F26" s="87">
        <v>8.9899999999999994E-2</v>
      </c>
      <c r="G26" s="87">
        <v>6.6000000000000003E-2</v>
      </c>
      <c r="H26" s="89" t="s">
        <v>391</v>
      </c>
    </row>
    <row r="27" spans="1:8" ht="30" customHeight="1" x14ac:dyDescent="0.2">
      <c r="A27" s="80" t="s">
        <v>143</v>
      </c>
      <c r="B27" s="81">
        <v>8</v>
      </c>
      <c r="C27" s="82">
        <v>-8.3500000000000005E-2</v>
      </c>
      <c r="D27" s="82">
        <v>-0.34870000000000001</v>
      </c>
      <c r="E27" s="82">
        <v>0.26519999999999999</v>
      </c>
      <c r="F27" s="82">
        <v>7.6300000000000007E-2</v>
      </c>
      <c r="G27" s="82">
        <v>-0.1598</v>
      </c>
      <c r="H27" s="84" t="s">
        <v>393</v>
      </c>
    </row>
    <row r="28" spans="1:8" ht="30" customHeight="1" x14ac:dyDescent="0.2">
      <c r="A28" s="85" t="s">
        <v>140</v>
      </c>
      <c r="B28" s="86">
        <v>114</v>
      </c>
      <c r="C28" s="87">
        <v>0.17910000000000001</v>
      </c>
      <c r="D28" s="87">
        <v>0.23269999999999999</v>
      </c>
      <c r="E28" s="93">
        <v>-5.3599999999999981E-2</v>
      </c>
      <c r="F28" s="87">
        <v>7.85E-2</v>
      </c>
      <c r="G28" s="87">
        <v>0.10059999999999999</v>
      </c>
      <c r="H28" s="89" t="s">
        <v>389</v>
      </c>
    </row>
    <row r="29" spans="1:8" ht="30" customHeight="1" x14ac:dyDescent="0.2">
      <c r="A29" s="80" t="s">
        <v>305</v>
      </c>
      <c r="B29" s="81">
        <v>48</v>
      </c>
      <c r="C29" s="82">
        <v>0.25319999999999998</v>
      </c>
      <c r="D29" s="82">
        <v>0.2545</v>
      </c>
      <c r="E29" s="90">
        <v>-1.3000000000000229E-3</v>
      </c>
      <c r="F29" s="82">
        <v>8.6900000000000005E-2</v>
      </c>
      <c r="G29" s="82">
        <v>0.1663</v>
      </c>
      <c r="H29" s="84" t="s">
        <v>390</v>
      </c>
    </row>
    <row r="30" spans="1:8" ht="30" customHeight="1" x14ac:dyDescent="0.2">
      <c r="A30" s="85" t="s">
        <v>238</v>
      </c>
      <c r="B30" s="86">
        <v>92</v>
      </c>
      <c r="C30" s="87">
        <v>0.1242</v>
      </c>
      <c r="D30" s="87">
        <v>0.14269999999999999</v>
      </c>
      <c r="E30" s="87">
        <v>-1.8499999999999989E-2</v>
      </c>
      <c r="F30" s="87">
        <v>7.1300000000000002E-2</v>
      </c>
      <c r="G30" s="87">
        <v>5.2900000000000003E-2</v>
      </c>
      <c r="H30" s="89" t="s">
        <v>391</v>
      </c>
    </row>
    <row r="31" spans="1:8" ht="30" customHeight="1" x14ac:dyDescent="0.2">
      <c r="A31" s="80" t="s">
        <v>239</v>
      </c>
      <c r="B31" s="81">
        <v>53</v>
      </c>
      <c r="C31" s="82">
        <v>0.3175</v>
      </c>
      <c r="D31" s="82">
        <v>0.32700000000000001</v>
      </c>
      <c r="E31" s="90">
        <v>-9.5000000000000084E-3</v>
      </c>
      <c r="F31" s="82">
        <v>7.4300000000000005E-2</v>
      </c>
      <c r="G31" s="82">
        <v>0.24329999999999999</v>
      </c>
      <c r="H31" s="84" t="s">
        <v>390</v>
      </c>
    </row>
    <row r="32" spans="1:8" ht="30" customHeight="1" x14ac:dyDescent="0.2">
      <c r="A32" s="85" t="s">
        <v>240</v>
      </c>
      <c r="B32" s="86">
        <v>35</v>
      </c>
      <c r="C32" s="87">
        <v>7.2800000000000004E-2</v>
      </c>
      <c r="D32" s="87">
        <v>7.7700000000000005E-2</v>
      </c>
      <c r="E32" s="88">
        <v>-4.9000000000000016E-3</v>
      </c>
      <c r="F32" s="87">
        <v>7.2700000000000001E-2</v>
      </c>
      <c r="G32" s="87">
        <v>1E-4</v>
      </c>
      <c r="H32" s="89" t="s">
        <v>390</v>
      </c>
    </row>
    <row r="33" spans="1:8" ht="30" customHeight="1" x14ac:dyDescent="0.2">
      <c r="A33" s="80" t="s">
        <v>243</v>
      </c>
      <c r="B33" s="81">
        <v>78</v>
      </c>
      <c r="C33" s="82">
        <v>0.1595</v>
      </c>
      <c r="D33" s="82">
        <v>0.16439999999999999</v>
      </c>
      <c r="E33" s="90">
        <v>-4.8999999999999877E-3</v>
      </c>
      <c r="F33" s="82">
        <v>5.79E-2</v>
      </c>
      <c r="G33" s="82">
        <v>0.1016</v>
      </c>
      <c r="H33" s="84" t="s">
        <v>390</v>
      </c>
    </row>
    <row r="34" spans="1:8" ht="30" customHeight="1" x14ac:dyDescent="0.2">
      <c r="A34" s="85" t="s">
        <v>244</v>
      </c>
      <c r="B34" s="86">
        <v>13</v>
      </c>
      <c r="C34" s="87">
        <v>0.1784</v>
      </c>
      <c r="D34" s="87">
        <v>0.1784</v>
      </c>
      <c r="E34" s="88">
        <v>0</v>
      </c>
      <c r="F34" s="87">
        <v>6.5299999999999997E-2</v>
      </c>
      <c r="G34" s="87">
        <v>0.113</v>
      </c>
      <c r="H34" s="89" t="s">
        <v>390</v>
      </c>
    </row>
    <row r="35" spans="1:8" ht="30" customHeight="1" x14ac:dyDescent="0.2">
      <c r="A35" s="80" t="s">
        <v>245</v>
      </c>
      <c r="B35" s="81">
        <v>27</v>
      </c>
      <c r="C35" s="82">
        <v>0.10589999999999999</v>
      </c>
      <c r="D35" s="82">
        <v>0.1179</v>
      </c>
      <c r="E35" s="82">
        <v>-1.2000000000000011E-2</v>
      </c>
      <c r="F35" s="82">
        <v>6.5299999999999997E-2</v>
      </c>
      <c r="G35" s="82">
        <v>4.0500000000000001E-2</v>
      </c>
      <c r="H35" s="84" t="s">
        <v>391</v>
      </c>
    </row>
    <row r="36" spans="1:8" ht="30" customHeight="1" x14ac:dyDescent="0.2">
      <c r="A36" s="85" t="s">
        <v>248</v>
      </c>
      <c r="B36" s="86">
        <v>204</v>
      </c>
      <c r="C36" s="87">
        <v>0.16980000000000001</v>
      </c>
      <c r="D36" s="87">
        <v>0.22270000000000001</v>
      </c>
      <c r="E36" s="93">
        <v>-5.2900000000000003E-2</v>
      </c>
      <c r="F36" s="87">
        <v>7.5399999999999995E-2</v>
      </c>
      <c r="G36" s="87">
        <v>9.4399999999999998E-2</v>
      </c>
      <c r="H36" s="89" t="s">
        <v>389</v>
      </c>
    </row>
    <row r="37" spans="1:8" ht="30" customHeight="1" x14ac:dyDescent="0.2">
      <c r="A37" s="80" t="s">
        <v>307</v>
      </c>
      <c r="B37" s="81">
        <v>104</v>
      </c>
      <c r="C37" s="82">
        <v>0.31190000000000001</v>
      </c>
      <c r="D37" s="82">
        <v>0.31859999999999999</v>
      </c>
      <c r="E37" s="90">
        <v>-6.6999999999999837E-3</v>
      </c>
      <c r="F37" s="82">
        <v>6.83E-2</v>
      </c>
      <c r="G37" s="82">
        <v>0.2437</v>
      </c>
      <c r="H37" s="84" t="s">
        <v>390</v>
      </c>
    </row>
    <row r="38" spans="1:8" ht="30" customHeight="1" x14ac:dyDescent="0.2">
      <c r="A38" s="85" t="s">
        <v>250</v>
      </c>
      <c r="B38" s="86">
        <v>115</v>
      </c>
      <c r="C38" s="87">
        <v>0.13719999999999999</v>
      </c>
      <c r="D38" s="87">
        <v>0.1726</v>
      </c>
      <c r="E38" s="87">
        <v>-3.5400000000000008E-2</v>
      </c>
      <c r="F38" s="87">
        <v>8.2199999999999995E-2</v>
      </c>
      <c r="G38" s="87">
        <v>5.4899999999999997E-2</v>
      </c>
      <c r="H38" s="89" t="s">
        <v>391</v>
      </c>
    </row>
    <row r="39" spans="1:8" ht="30" customHeight="1" x14ac:dyDescent="0.2">
      <c r="A39" s="80" t="s">
        <v>252</v>
      </c>
      <c r="B39" s="81">
        <v>30</v>
      </c>
      <c r="C39" s="82">
        <v>0.14910000000000001</v>
      </c>
      <c r="D39" s="82">
        <v>0.14910000000000001</v>
      </c>
      <c r="E39" s="90">
        <v>0</v>
      </c>
      <c r="F39" s="82">
        <v>7.2700000000000001E-2</v>
      </c>
      <c r="G39" s="82">
        <v>7.6399999999999996E-2</v>
      </c>
      <c r="H39" s="84" t="s">
        <v>390</v>
      </c>
    </row>
    <row r="40" spans="1:8" ht="30" customHeight="1" x14ac:dyDescent="0.2">
      <c r="A40" s="85" t="s">
        <v>308</v>
      </c>
      <c r="B40" s="86">
        <v>31</v>
      </c>
      <c r="C40" s="87">
        <v>0.22159999999999999</v>
      </c>
      <c r="D40" s="87">
        <v>0.2223</v>
      </c>
      <c r="E40" s="88">
        <v>-7.0000000000000617E-4</v>
      </c>
      <c r="F40" s="87">
        <v>6.1899999999999997E-2</v>
      </c>
      <c r="G40" s="87">
        <v>0.15970000000000001</v>
      </c>
      <c r="H40" s="89" t="s">
        <v>390</v>
      </c>
    </row>
    <row r="41" spans="1:8" ht="30" customHeight="1" x14ac:dyDescent="0.2">
      <c r="A41" s="80" t="s">
        <v>253</v>
      </c>
      <c r="B41" s="81">
        <v>63</v>
      </c>
      <c r="C41" s="82">
        <v>0.14580000000000001</v>
      </c>
      <c r="D41" s="82">
        <v>0.15840000000000001</v>
      </c>
      <c r="E41" s="82">
        <v>-1.26E-2</v>
      </c>
      <c r="F41" s="82">
        <v>7.3599999999999999E-2</v>
      </c>
      <c r="G41" s="82">
        <v>7.22E-2</v>
      </c>
      <c r="H41" s="84" t="s">
        <v>391</v>
      </c>
    </row>
    <row r="42" spans="1:8" ht="30" customHeight="1" x14ac:dyDescent="0.2">
      <c r="A42" s="85" t="s">
        <v>254</v>
      </c>
      <c r="B42" s="86">
        <v>110</v>
      </c>
      <c r="C42" s="87">
        <v>0.34420000000000001</v>
      </c>
      <c r="D42" s="87">
        <v>0.38950000000000001</v>
      </c>
      <c r="E42" s="93">
        <v>-4.5300000000000007E-2</v>
      </c>
      <c r="F42" s="87">
        <v>7.0300000000000001E-2</v>
      </c>
      <c r="G42" s="87">
        <v>0.27389999999999998</v>
      </c>
      <c r="H42" s="89" t="s">
        <v>389</v>
      </c>
    </row>
    <row r="43" spans="1:8" ht="30" customHeight="1" x14ac:dyDescent="0.2">
      <c r="A43" s="80" t="s">
        <v>255</v>
      </c>
      <c r="B43" s="81">
        <v>15</v>
      </c>
      <c r="C43" s="82">
        <v>0.22170000000000001</v>
      </c>
      <c r="D43" s="82">
        <v>0.25650000000000001</v>
      </c>
      <c r="E43" s="82">
        <v>-3.4799999999999998E-2</v>
      </c>
      <c r="F43" s="82">
        <v>7.0000000000000007E-2</v>
      </c>
      <c r="G43" s="82">
        <v>0.15179999999999999</v>
      </c>
      <c r="H43" s="84" t="s">
        <v>391</v>
      </c>
    </row>
    <row r="44" spans="1:8" ht="30" customHeight="1" x14ac:dyDescent="0.2">
      <c r="A44" s="85" t="s">
        <v>32</v>
      </c>
      <c r="B44" s="86">
        <v>105</v>
      </c>
      <c r="C44" s="87">
        <v>0.24410000000000001</v>
      </c>
      <c r="D44" s="87">
        <v>0.2727</v>
      </c>
      <c r="E44" s="87">
        <v>-2.859999999999999E-2</v>
      </c>
      <c r="F44" s="87">
        <v>7.6999999999999999E-2</v>
      </c>
      <c r="G44" s="87">
        <v>0.1671</v>
      </c>
      <c r="H44" s="89" t="s">
        <v>391</v>
      </c>
    </row>
    <row r="45" spans="1:8" ht="30" customHeight="1" x14ac:dyDescent="0.2">
      <c r="A45" s="80" t="s">
        <v>260</v>
      </c>
      <c r="B45" s="81">
        <v>73</v>
      </c>
      <c r="C45" s="82">
        <v>0.27039999999999997</v>
      </c>
      <c r="D45" s="82">
        <v>0.2722</v>
      </c>
      <c r="E45" s="90">
        <v>-1.800000000000024E-3</v>
      </c>
      <c r="F45" s="82">
        <v>8.2000000000000003E-2</v>
      </c>
      <c r="G45" s="82">
        <v>0.1885</v>
      </c>
      <c r="H45" s="84" t="s">
        <v>390</v>
      </c>
    </row>
    <row r="46" spans="1:8" ht="30" customHeight="1" x14ac:dyDescent="0.2">
      <c r="A46" s="85" t="s">
        <v>261</v>
      </c>
      <c r="B46" s="86">
        <v>14</v>
      </c>
      <c r="C46" s="87">
        <v>0.18260000000000001</v>
      </c>
      <c r="D46" s="87">
        <v>0.20860000000000001</v>
      </c>
      <c r="E46" s="87">
        <v>-2.5999999999999999E-2</v>
      </c>
      <c r="F46" s="87">
        <v>7.9200000000000007E-2</v>
      </c>
      <c r="G46" s="87">
        <v>0.10340000000000001</v>
      </c>
      <c r="H46" s="89" t="s">
        <v>391</v>
      </c>
    </row>
    <row r="47" spans="1:8" ht="30" customHeight="1" x14ac:dyDescent="0.2">
      <c r="A47" s="80" t="s">
        <v>265</v>
      </c>
      <c r="B47" s="81">
        <v>97</v>
      </c>
      <c r="C47" s="82">
        <v>0.11940000000000001</v>
      </c>
      <c r="D47" s="82">
        <v>0.1226</v>
      </c>
      <c r="E47" s="90">
        <v>-3.1999999999999949E-3</v>
      </c>
      <c r="F47" s="82">
        <v>7.0400000000000004E-2</v>
      </c>
      <c r="G47" s="82">
        <v>4.8899999999999999E-2</v>
      </c>
      <c r="H47" s="84" t="s">
        <v>390</v>
      </c>
    </row>
    <row r="48" spans="1:8" ht="30" customHeight="1" x14ac:dyDescent="0.2">
      <c r="A48" s="85" t="s">
        <v>28</v>
      </c>
      <c r="B48" s="86">
        <v>19</v>
      </c>
      <c r="C48" s="87">
        <v>0.1482</v>
      </c>
      <c r="D48" s="87">
        <v>0.1517</v>
      </c>
      <c r="E48" s="88">
        <v>-3.5000000000000031E-3</v>
      </c>
      <c r="F48" s="87">
        <v>6.7500000000000004E-2</v>
      </c>
      <c r="G48" s="87">
        <v>8.0699999999999994E-2</v>
      </c>
      <c r="H48" s="89" t="s">
        <v>390</v>
      </c>
    </row>
    <row r="49" spans="1:8" ht="30" customHeight="1" x14ac:dyDescent="0.2">
      <c r="A49" s="80" t="s">
        <v>266</v>
      </c>
      <c r="B49" s="81">
        <v>6</v>
      </c>
      <c r="C49" s="82">
        <v>0.1041</v>
      </c>
      <c r="D49" s="82">
        <v>0.105</v>
      </c>
      <c r="E49" s="90">
        <v>-8.9999999999999802E-4</v>
      </c>
      <c r="F49" s="82">
        <v>6.93E-2</v>
      </c>
      <c r="G49" s="82">
        <v>3.49E-2</v>
      </c>
      <c r="H49" s="84" t="s">
        <v>390</v>
      </c>
    </row>
    <row r="50" spans="1:8" ht="30" customHeight="1" x14ac:dyDescent="0.2">
      <c r="A50" s="85" t="s">
        <v>268</v>
      </c>
      <c r="B50" s="86">
        <v>46</v>
      </c>
      <c r="C50" s="87">
        <v>6.9199999999999998E-2</v>
      </c>
      <c r="D50" s="87">
        <v>6.93E-2</v>
      </c>
      <c r="E50" s="88">
        <v>-1.0000000000000291E-4</v>
      </c>
      <c r="F50" s="87">
        <v>5.0099999999999999E-2</v>
      </c>
      <c r="G50" s="87">
        <v>1.9099999999999999E-2</v>
      </c>
      <c r="H50" s="89" t="s">
        <v>390</v>
      </c>
    </row>
    <row r="51" spans="1:8" ht="30" customHeight="1" x14ac:dyDescent="0.2">
      <c r="A51" s="80" t="s">
        <v>269</v>
      </c>
      <c r="B51" s="81">
        <v>56</v>
      </c>
      <c r="C51" s="82">
        <v>0.2545</v>
      </c>
      <c r="D51" s="82">
        <v>0.2571</v>
      </c>
      <c r="E51" s="90">
        <v>-2.5999999999999912E-3</v>
      </c>
      <c r="F51" s="82">
        <v>7.4700000000000003E-2</v>
      </c>
      <c r="G51" s="82">
        <v>0.1799</v>
      </c>
      <c r="H51" s="84" t="s">
        <v>390</v>
      </c>
    </row>
    <row r="52" spans="1:8" ht="30" customHeight="1" x14ac:dyDescent="0.2">
      <c r="A52" s="85" t="s">
        <v>276</v>
      </c>
      <c r="B52" s="86">
        <v>49</v>
      </c>
      <c r="C52" s="87">
        <v>8.0199999999999994E-2</v>
      </c>
      <c r="D52" s="87">
        <v>8.8700000000000001E-2</v>
      </c>
      <c r="E52" s="88">
        <v>-8.5000000000000075E-3</v>
      </c>
      <c r="F52" s="87">
        <v>6.7599999999999993E-2</v>
      </c>
      <c r="G52" s="87">
        <v>1.2699999999999999E-2</v>
      </c>
      <c r="H52" s="89" t="s">
        <v>390</v>
      </c>
    </row>
    <row r="53" spans="1:8" ht="30" customHeight="1" x14ac:dyDescent="0.2">
      <c r="A53" s="80" t="s">
        <v>310</v>
      </c>
      <c r="B53" s="81">
        <v>64</v>
      </c>
      <c r="C53" s="82">
        <v>0.18360000000000001</v>
      </c>
      <c r="D53" s="82">
        <v>0.18940000000000001</v>
      </c>
      <c r="E53" s="90">
        <v>-5.7999999999999996E-3</v>
      </c>
      <c r="F53" s="82">
        <v>7.1599999999999997E-2</v>
      </c>
      <c r="G53" s="82">
        <v>0.112</v>
      </c>
      <c r="H53" s="84" t="s">
        <v>390</v>
      </c>
    </row>
    <row r="54" spans="1:8" ht="30" customHeight="1" x14ac:dyDescent="0.2">
      <c r="A54" s="85" t="s">
        <v>279</v>
      </c>
      <c r="B54" s="86">
        <v>34</v>
      </c>
      <c r="C54" s="87">
        <v>0.12189999999999999</v>
      </c>
      <c r="D54" s="87">
        <v>0.122</v>
      </c>
      <c r="E54" s="88">
        <v>-1.0000000000000291E-4</v>
      </c>
      <c r="F54" s="87">
        <v>6.7799999999999999E-2</v>
      </c>
      <c r="G54" s="87">
        <v>5.4199999999999998E-2</v>
      </c>
      <c r="H54" s="89" t="s">
        <v>390</v>
      </c>
    </row>
    <row r="55" spans="1:8" ht="30" customHeight="1" x14ac:dyDescent="0.2">
      <c r="A55" s="80" t="s">
        <v>280</v>
      </c>
      <c r="B55" s="81">
        <v>14</v>
      </c>
      <c r="C55" s="82">
        <v>0.34949999999999998</v>
      </c>
      <c r="D55" s="82">
        <v>0.35470000000000002</v>
      </c>
      <c r="E55" s="90">
        <v>-5.2000000000000379E-3</v>
      </c>
      <c r="F55" s="82">
        <v>9.5100000000000004E-2</v>
      </c>
      <c r="G55" s="82">
        <v>0.25440000000000002</v>
      </c>
      <c r="H55" s="84" t="s">
        <v>390</v>
      </c>
    </row>
    <row r="56" spans="1:8" ht="30" customHeight="1" x14ac:dyDescent="0.2">
      <c r="A56" s="85" t="s">
        <v>281</v>
      </c>
      <c r="B56" s="86">
        <v>62</v>
      </c>
      <c r="C56" s="87">
        <v>0.16109999999999999</v>
      </c>
      <c r="D56" s="87">
        <v>0.1613</v>
      </c>
      <c r="E56" s="88">
        <v>-2.000000000000057E-4</v>
      </c>
      <c r="F56" s="87">
        <v>7.22E-2</v>
      </c>
      <c r="G56" s="87">
        <v>8.8999999999999996E-2</v>
      </c>
      <c r="H56" s="89" t="s">
        <v>390</v>
      </c>
    </row>
    <row r="57" spans="1:8" ht="30" customHeight="1" x14ac:dyDescent="0.2">
      <c r="A57" s="80" t="s">
        <v>282</v>
      </c>
      <c r="B57" s="81">
        <v>23</v>
      </c>
      <c r="C57" s="82">
        <v>0.13589999999999999</v>
      </c>
      <c r="D57" s="82">
        <v>0.20599999999999999</v>
      </c>
      <c r="E57" s="83">
        <v>-7.0099999999999996E-2</v>
      </c>
      <c r="F57" s="82">
        <v>7.2700000000000001E-2</v>
      </c>
      <c r="G57" s="82">
        <v>6.3200000000000006E-2</v>
      </c>
      <c r="H57" s="84" t="s">
        <v>389</v>
      </c>
    </row>
    <row r="58" spans="1:8" ht="30" customHeight="1" x14ac:dyDescent="0.2">
      <c r="A58" s="85" t="s">
        <v>283</v>
      </c>
      <c r="B58" s="86">
        <v>15</v>
      </c>
      <c r="C58" s="87">
        <v>6.7599999999999993E-2</v>
      </c>
      <c r="D58" s="87">
        <v>6.9800000000000001E-2</v>
      </c>
      <c r="E58" s="88">
        <v>-2.2000000000000079E-3</v>
      </c>
      <c r="F58" s="87">
        <v>7.2400000000000006E-2</v>
      </c>
      <c r="G58" s="87">
        <v>-4.7999999999999996E-3</v>
      </c>
      <c r="H58" s="89" t="s">
        <v>390</v>
      </c>
    </row>
    <row r="59" spans="1:8" ht="30" customHeight="1" x14ac:dyDescent="0.2">
      <c r="A59" s="80" t="s">
        <v>170</v>
      </c>
      <c r="B59" s="81">
        <v>3</v>
      </c>
      <c r="C59" s="82">
        <v>3.1699999999999999E-2</v>
      </c>
      <c r="D59" s="82">
        <v>3.4799999999999998E-2</v>
      </c>
      <c r="E59" s="90">
        <v>-3.099999999999999E-3</v>
      </c>
      <c r="F59" s="82">
        <v>4.48E-2</v>
      </c>
      <c r="G59" s="82">
        <v>-1.3100000000000001E-2</v>
      </c>
      <c r="H59" s="84" t="s">
        <v>390</v>
      </c>
    </row>
    <row r="60" spans="1:8" ht="30" customHeight="1" x14ac:dyDescent="0.2">
      <c r="A60" s="85" t="s">
        <v>146</v>
      </c>
      <c r="B60" s="86">
        <v>66</v>
      </c>
      <c r="C60" s="87">
        <v>0.27229999999999999</v>
      </c>
      <c r="D60" s="87">
        <v>0.41830000000000001</v>
      </c>
      <c r="E60" s="91">
        <v>-0.14599999999999999</v>
      </c>
      <c r="F60" s="87">
        <v>0.1055</v>
      </c>
      <c r="G60" s="87">
        <v>0.1668</v>
      </c>
      <c r="H60" s="89" t="s">
        <v>392</v>
      </c>
    </row>
    <row r="61" spans="1:8" ht="30" customHeight="1" x14ac:dyDescent="0.2">
      <c r="A61" s="80" t="s">
        <v>286</v>
      </c>
      <c r="B61" s="81">
        <v>31</v>
      </c>
      <c r="C61" s="82">
        <v>0.28399999999999997</v>
      </c>
      <c r="D61" s="82">
        <v>0.44879999999999998</v>
      </c>
      <c r="E61" s="92">
        <v>-0.1648</v>
      </c>
      <c r="F61" s="82">
        <v>9.8900000000000002E-2</v>
      </c>
      <c r="G61" s="82">
        <v>0.18509999999999999</v>
      </c>
      <c r="H61" s="84" t="s">
        <v>392</v>
      </c>
    </row>
    <row r="62" spans="1:8" ht="30" customHeight="1" x14ac:dyDescent="0.2">
      <c r="A62" s="85" t="s">
        <v>287</v>
      </c>
      <c r="B62" s="86">
        <v>8</v>
      </c>
      <c r="C62" s="87">
        <v>0.11990000000000001</v>
      </c>
      <c r="D62" s="87">
        <v>0.11990000000000001</v>
      </c>
      <c r="E62" s="88">
        <v>0</v>
      </c>
      <c r="F62" s="87">
        <v>6.6900000000000001E-2</v>
      </c>
      <c r="G62" s="87">
        <v>5.2999999999999999E-2</v>
      </c>
      <c r="H62" s="89" t="s">
        <v>390</v>
      </c>
    </row>
    <row r="63" spans="1:8" ht="30" customHeight="1" x14ac:dyDescent="0.2">
      <c r="A63" s="80" t="s">
        <v>288</v>
      </c>
      <c r="B63" s="81">
        <v>11</v>
      </c>
      <c r="C63" s="82">
        <v>0.20930000000000001</v>
      </c>
      <c r="D63" s="82">
        <v>0.21149999999999999</v>
      </c>
      <c r="E63" s="90">
        <v>-2.1999999999999802E-3</v>
      </c>
      <c r="F63" s="82">
        <v>8.0100000000000005E-2</v>
      </c>
      <c r="G63" s="82">
        <v>0.12920000000000001</v>
      </c>
      <c r="H63" s="84" t="s">
        <v>390</v>
      </c>
    </row>
    <row r="64" spans="1:8" ht="30" customHeight="1" x14ac:dyDescent="0.2">
      <c r="A64" s="85" t="s">
        <v>312</v>
      </c>
      <c r="B64" s="86">
        <v>77</v>
      </c>
      <c r="C64" s="87">
        <v>0.2702</v>
      </c>
      <c r="D64" s="87">
        <v>0.4602</v>
      </c>
      <c r="E64" s="91">
        <v>-0.19</v>
      </c>
      <c r="F64" s="87">
        <v>8.4400000000000003E-2</v>
      </c>
      <c r="G64" s="87">
        <v>0.1857</v>
      </c>
      <c r="H64" s="89" t="s">
        <v>392</v>
      </c>
    </row>
    <row r="65" spans="1:8" ht="30" customHeight="1" x14ac:dyDescent="0.2">
      <c r="A65" s="80" t="s">
        <v>166</v>
      </c>
      <c r="B65" s="81">
        <v>29</v>
      </c>
      <c r="C65" s="82">
        <v>3.4299999999999997E-2</v>
      </c>
      <c r="D65" s="82">
        <v>6.2E-2</v>
      </c>
      <c r="E65" s="82">
        <v>-2.7699999999999999E-2</v>
      </c>
      <c r="F65" s="82">
        <v>0.1066</v>
      </c>
      <c r="G65" s="82">
        <v>-7.22E-2</v>
      </c>
      <c r="H65" s="84" t="s">
        <v>391</v>
      </c>
    </row>
    <row r="66" spans="1:8" ht="30" customHeight="1" x14ac:dyDescent="0.2">
      <c r="A66" s="85" t="s">
        <v>162</v>
      </c>
      <c r="B66" s="86">
        <v>309</v>
      </c>
      <c r="C66" s="87">
        <v>0.29320000000000002</v>
      </c>
      <c r="D66" s="87">
        <v>0.50170000000000003</v>
      </c>
      <c r="E66" s="91">
        <v>-0.20849999999999999</v>
      </c>
      <c r="F66" s="87">
        <v>9.3399999999999997E-2</v>
      </c>
      <c r="G66" s="87">
        <v>0.19969999999999999</v>
      </c>
      <c r="H66" s="89" t="s">
        <v>392</v>
      </c>
    </row>
    <row r="67" spans="1:8" ht="30" customHeight="1" x14ac:dyDescent="0.2">
      <c r="A67" s="80" t="s">
        <v>14</v>
      </c>
      <c r="B67" s="81">
        <v>19</v>
      </c>
      <c r="C67" s="82">
        <v>6.7199999999999996E-2</v>
      </c>
      <c r="D67" s="82">
        <v>6.7199999999999996E-2</v>
      </c>
      <c r="E67" s="90">
        <v>0</v>
      </c>
      <c r="F67" s="82">
        <v>7.7600000000000002E-2</v>
      </c>
      <c r="G67" s="82">
        <v>-1.04E-2</v>
      </c>
      <c r="H67" s="84" t="s">
        <v>390</v>
      </c>
    </row>
    <row r="68" spans="1:8" ht="30" customHeight="1" x14ac:dyDescent="0.2">
      <c r="A68" s="85" t="s">
        <v>289</v>
      </c>
      <c r="B68" s="86">
        <v>12</v>
      </c>
      <c r="C68" s="87">
        <v>0.1037</v>
      </c>
      <c r="D68" s="87">
        <v>0.1038</v>
      </c>
      <c r="E68" s="88">
        <v>-1.0000000000000291E-4</v>
      </c>
      <c r="F68" s="87">
        <v>5.4800000000000001E-2</v>
      </c>
      <c r="G68" s="87">
        <v>4.8899999999999999E-2</v>
      </c>
      <c r="H68" s="89" t="s">
        <v>390</v>
      </c>
    </row>
    <row r="69" spans="1:8" ht="30" customHeight="1" x14ac:dyDescent="0.2">
      <c r="A69" s="80" t="s">
        <v>150</v>
      </c>
      <c r="B69" s="81">
        <v>57</v>
      </c>
      <c r="C69" s="82">
        <v>0.25469999999999998</v>
      </c>
      <c r="D69" s="82">
        <v>0.52729999999999999</v>
      </c>
      <c r="E69" s="92">
        <v>-0.27260000000000001</v>
      </c>
      <c r="F69" s="82">
        <v>7.7200000000000005E-2</v>
      </c>
      <c r="G69" s="82">
        <v>0.17749999999999999</v>
      </c>
      <c r="H69" s="84" t="s">
        <v>392</v>
      </c>
    </row>
    <row r="70" spans="1:8" ht="30" customHeight="1" x14ac:dyDescent="0.2">
      <c r="A70" s="85" t="s">
        <v>290</v>
      </c>
      <c r="B70" s="86">
        <v>39</v>
      </c>
      <c r="C70" s="87">
        <v>0.12039999999999999</v>
      </c>
      <c r="D70" s="87">
        <v>0.12130000000000001</v>
      </c>
      <c r="E70" s="88">
        <v>-9.000000000000119E-4</v>
      </c>
      <c r="F70" s="87">
        <v>5.3900000000000003E-2</v>
      </c>
      <c r="G70" s="87">
        <v>6.6500000000000004E-2</v>
      </c>
      <c r="H70" s="89" t="s">
        <v>390</v>
      </c>
    </row>
    <row r="71" spans="1:8" ht="30" customHeight="1" x14ac:dyDescent="0.2">
      <c r="A71" s="80" t="s">
        <v>292</v>
      </c>
      <c r="B71" s="81">
        <v>10</v>
      </c>
      <c r="C71" s="82">
        <v>0.63080000000000003</v>
      </c>
      <c r="D71" s="82">
        <v>0.68110000000000004</v>
      </c>
      <c r="E71" s="83">
        <v>-5.0300000000000011E-2</v>
      </c>
      <c r="F71" s="82">
        <v>6.9400000000000003E-2</v>
      </c>
      <c r="G71" s="82">
        <v>0.56140000000000001</v>
      </c>
      <c r="H71" s="84" t="s">
        <v>389</v>
      </c>
    </row>
    <row r="72" spans="1:8" ht="30" customHeight="1" x14ac:dyDescent="0.2">
      <c r="A72" s="85" t="s">
        <v>297</v>
      </c>
      <c r="B72" s="86">
        <v>5994</v>
      </c>
      <c r="C72" s="87">
        <v>8.9599999999999999E-2</v>
      </c>
      <c r="D72" s="87">
        <v>9.7600000000000006E-2</v>
      </c>
      <c r="E72" s="88">
        <v>-8.0000000000000071E-3</v>
      </c>
      <c r="F72" s="87">
        <v>6.9599999999999995E-2</v>
      </c>
      <c r="G72" s="87">
        <v>1.9900000000000001E-2</v>
      </c>
      <c r="H72" s="89" t="s">
        <v>390</v>
      </c>
    </row>
    <row r="73" spans="1:8" ht="30" customHeight="1" x14ac:dyDescent="0.2">
      <c r="A73" s="80" t="s">
        <v>320</v>
      </c>
      <c r="B73" s="81">
        <v>4822</v>
      </c>
      <c r="C73" s="82">
        <v>0.1507</v>
      </c>
      <c r="D73" s="82">
        <v>0.1769</v>
      </c>
      <c r="E73" s="82">
        <v>-2.6200000000000001E-2</v>
      </c>
      <c r="F73" s="82">
        <v>7.7200000000000005E-2</v>
      </c>
      <c r="G73" s="82">
        <v>7.3499999999999996E-2</v>
      </c>
      <c r="H73" s="84" t="s">
        <v>391</v>
      </c>
    </row>
    <row r="74" spans="1:8" ht="30" customHeight="1" x14ac:dyDescent="0.2">
      <c r="A74" s="85" t="s">
        <v>293</v>
      </c>
      <c r="B74" s="86">
        <v>19</v>
      </c>
      <c r="C74" s="87">
        <v>0.13</v>
      </c>
      <c r="D74" s="87">
        <v>0.13930000000000001</v>
      </c>
      <c r="E74" s="88">
        <v>-9.3000000000000027E-3</v>
      </c>
      <c r="F74" s="87">
        <v>6.7199999999999996E-2</v>
      </c>
      <c r="G74" s="87">
        <v>6.2799999999999995E-2</v>
      </c>
      <c r="H74" s="89" t="s">
        <v>390</v>
      </c>
    </row>
    <row r="75" spans="1:8" ht="30" customHeight="1" x14ac:dyDescent="0.2">
      <c r="A75" s="80" t="s">
        <v>313</v>
      </c>
      <c r="B75" s="81">
        <v>4</v>
      </c>
      <c r="C75" s="82">
        <v>0.1424</v>
      </c>
      <c r="D75" s="82">
        <v>0.1424</v>
      </c>
      <c r="E75" s="90">
        <v>0</v>
      </c>
      <c r="F75" s="82">
        <v>7.2700000000000001E-2</v>
      </c>
      <c r="G75" s="82">
        <v>6.9699999999999998E-2</v>
      </c>
      <c r="H75" s="84" t="s">
        <v>390</v>
      </c>
    </row>
    <row r="76" spans="1:8" ht="30" customHeight="1" x14ac:dyDescent="0.2">
      <c r="A76" s="85" t="s">
        <v>294</v>
      </c>
      <c r="B76" s="86">
        <v>26</v>
      </c>
      <c r="C76" s="87">
        <v>9.2999999999999999E-2</v>
      </c>
      <c r="D76" s="87">
        <v>9.3600000000000003E-2</v>
      </c>
      <c r="E76" s="88">
        <v>-6.0000000000000331E-4</v>
      </c>
      <c r="F76" s="87">
        <v>7.5200000000000003E-2</v>
      </c>
      <c r="G76" s="87">
        <v>1.78E-2</v>
      </c>
      <c r="H76" s="89" t="s">
        <v>390</v>
      </c>
    </row>
    <row r="77" spans="1:8" ht="30" customHeight="1" x14ac:dyDescent="0.2">
      <c r="A77" s="80" t="s">
        <v>295</v>
      </c>
      <c r="B77" s="81">
        <v>14</v>
      </c>
      <c r="C77" s="82">
        <v>5.9900000000000002E-2</v>
      </c>
      <c r="D77" s="82">
        <v>5.9900000000000002E-2</v>
      </c>
      <c r="E77" s="90">
        <v>0</v>
      </c>
      <c r="F77" s="82">
        <v>4.36E-2</v>
      </c>
      <c r="G77" s="82">
        <v>1.6400000000000001E-2</v>
      </c>
      <c r="H77" s="84" t="s">
        <v>390</v>
      </c>
    </row>
    <row r="78" spans="1:8" ht="30" customHeight="1" x14ac:dyDescent="0.2">
      <c r="A78" s="85" t="s">
        <v>296</v>
      </c>
      <c r="B78" s="86">
        <v>14</v>
      </c>
      <c r="C78" s="87">
        <v>8.9599999999999999E-2</v>
      </c>
      <c r="D78" s="87">
        <v>7.2499999999999995E-2</v>
      </c>
      <c r="E78" s="87">
        <v>1.7100000000000001E-2</v>
      </c>
      <c r="F78" s="87">
        <v>4.9299999999999997E-2</v>
      </c>
      <c r="G78" s="87">
        <v>4.0300000000000002E-2</v>
      </c>
      <c r="H78" s="89" t="s">
        <v>391</v>
      </c>
    </row>
  </sheetData>
  <mergeCells count="3">
    <mergeCell ref="A3:H3"/>
    <mergeCell ref="A2:H2"/>
    <mergeCell ref="A1:H1"/>
  </mergeCells>
  <pageMargins left="0.75" right="0.75" top="1" bottom="1" header="0.5" footer="0.5"/>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N81"/>
  <sheetViews>
    <sheetView workbookViewId="0"/>
  </sheetViews>
  <sheetFormatPr baseColWidth="10" defaultColWidth="8.83203125" defaultRowHeight="15" x14ac:dyDescent="0.2"/>
  <cols>
    <col min="1" max="1" width="32" customWidth="1"/>
    <col min="2" max="2" width="8" customWidth="1"/>
    <col min="3" max="5" width="10" customWidth="1"/>
    <col min="6" max="6" width="12" customWidth="1"/>
    <col min="7" max="7" width="32" customWidth="1"/>
    <col min="8" max="8" width="8" customWidth="1"/>
    <col min="9" max="11" width="10" customWidth="1"/>
    <col min="12" max="12" width="35" customWidth="1"/>
    <col min="13" max="14" width="10" customWidth="1"/>
  </cols>
  <sheetData>
    <row r="1" spans="1:14" ht="28" customHeight="1" x14ac:dyDescent="0.2">
      <c r="A1" s="331" t="s">
        <v>394</v>
      </c>
      <c r="B1" s="309"/>
      <c r="C1" s="309"/>
      <c r="D1" s="309"/>
      <c r="E1" s="309"/>
      <c r="F1" s="309"/>
      <c r="G1" s="309"/>
      <c r="H1" s="309"/>
      <c r="I1" s="309"/>
      <c r="J1" s="309"/>
      <c r="K1" s="309"/>
      <c r="L1" s="309"/>
      <c r="M1" s="309"/>
      <c r="N1" s="309"/>
    </row>
    <row r="2" spans="1:14" ht="28" customHeight="1" x14ac:dyDescent="0.2">
      <c r="A2" s="332" t="s">
        <v>395</v>
      </c>
      <c r="B2" s="309"/>
      <c r="C2" s="309"/>
      <c r="D2" s="309"/>
      <c r="E2" s="309"/>
      <c r="F2" s="309"/>
      <c r="G2" s="309"/>
      <c r="H2" s="309"/>
      <c r="I2" s="309"/>
      <c r="J2" s="309"/>
      <c r="K2" s="309"/>
      <c r="L2" s="309"/>
      <c r="M2" s="309"/>
      <c r="N2" s="309"/>
    </row>
    <row r="3" spans="1:14" ht="30" customHeight="1" x14ac:dyDescent="0.2">
      <c r="A3" s="333" t="s">
        <v>396</v>
      </c>
      <c r="B3" s="309"/>
      <c r="C3" s="309"/>
      <c r="D3" s="309"/>
      <c r="E3" s="309"/>
      <c r="F3" s="309"/>
      <c r="G3" s="309"/>
      <c r="H3" s="309"/>
      <c r="I3" s="309"/>
      <c r="J3" s="309"/>
      <c r="K3" s="309"/>
      <c r="L3" s="309"/>
      <c r="M3" s="309"/>
      <c r="N3" s="309"/>
    </row>
    <row r="4" spans="1:14" ht="18" customHeight="1" x14ac:dyDescent="0.2">
      <c r="B4" s="336" t="s">
        <v>397</v>
      </c>
      <c r="C4" s="309"/>
      <c r="D4" s="309"/>
      <c r="E4" s="309"/>
      <c r="F4" s="309"/>
      <c r="H4" s="337" t="s">
        <v>398</v>
      </c>
      <c r="I4" s="309"/>
      <c r="J4" s="309"/>
      <c r="K4" s="309"/>
      <c r="M4" s="339" t="s">
        <v>399</v>
      </c>
      <c r="N4" s="309"/>
    </row>
    <row r="5" spans="1:14" ht="25" customHeight="1" x14ac:dyDescent="0.2">
      <c r="A5" s="94" t="s">
        <v>335</v>
      </c>
      <c r="B5" s="94" t="s">
        <v>400</v>
      </c>
      <c r="C5" s="94" t="s">
        <v>337</v>
      </c>
      <c r="D5" s="94" t="s">
        <v>401</v>
      </c>
      <c r="E5" s="94" t="s">
        <v>338</v>
      </c>
      <c r="F5" s="94" t="s">
        <v>402</v>
      </c>
      <c r="G5" s="94" t="s">
        <v>403</v>
      </c>
      <c r="H5" s="94" t="s">
        <v>404</v>
      </c>
      <c r="I5" s="94" t="s">
        <v>345</v>
      </c>
      <c r="J5" s="94" t="s">
        <v>405</v>
      </c>
      <c r="K5" s="94" t="s">
        <v>346</v>
      </c>
      <c r="L5" s="94" t="s">
        <v>350</v>
      </c>
      <c r="M5" s="94" t="s">
        <v>406</v>
      </c>
      <c r="N5" s="94" t="s">
        <v>407</v>
      </c>
    </row>
    <row r="6" spans="1:14" ht="28" customHeight="1" x14ac:dyDescent="0.2">
      <c r="A6" s="80" t="s">
        <v>219</v>
      </c>
      <c r="B6" s="81">
        <v>95</v>
      </c>
      <c r="C6" s="82">
        <v>0.57832112104074795</v>
      </c>
      <c r="D6" s="82">
        <v>7.5383905334422602E-2</v>
      </c>
      <c r="E6" s="82">
        <v>0.50293721570632499</v>
      </c>
      <c r="F6" s="95">
        <v>68.207869017859394</v>
      </c>
      <c r="G6" s="84" t="s">
        <v>219</v>
      </c>
      <c r="H6" s="81">
        <v>79</v>
      </c>
      <c r="I6" s="82">
        <v>0.16009999999999999</v>
      </c>
      <c r="J6" s="82">
        <v>7.5999999999999998E-2</v>
      </c>
      <c r="K6" s="82">
        <v>8.4099999999999994E-2</v>
      </c>
      <c r="L6" s="84" t="s">
        <v>352</v>
      </c>
      <c r="M6" s="92">
        <v>-0.41822112104074788</v>
      </c>
      <c r="N6" s="92">
        <v>-0.41883721570632498</v>
      </c>
    </row>
    <row r="7" spans="1:14" ht="28" customHeight="1" x14ac:dyDescent="0.2">
      <c r="A7" s="80" t="s">
        <v>220</v>
      </c>
      <c r="B7" s="81">
        <v>25</v>
      </c>
      <c r="C7" s="82">
        <v>0.13272964866498699</v>
      </c>
      <c r="D7" s="82">
        <v>6.4113529772315506E-2</v>
      </c>
      <c r="E7" s="82">
        <v>6.8616118892671801E-2</v>
      </c>
      <c r="F7" s="95">
        <v>65.834252776365702</v>
      </c>
      <c r="G7" s="84" t="s">
        <v>220</v>
      </c>
      <c r="H7" s="81">
        <v>23</v>
      </c>
      <c r="I7" s="82">
        <v>7.9299999999999995E-2</v>
      </c>
      <c r="J7" s="82">
        <v>6.7199999999999996E-2</v>
      </c>
      <c r="K7" s="82">
        <v>1.2E-2</v>
      </c>
      <c r="L7" s="84" t="s">
        <v>352</v>
      </c>
      <c r="M7" s="92">
        <v>-5.3429648664986992E-2</v>
      </c>
      <c r="N7" s="92">
        <v>-5.6616118892671798E-2</v>
      </c>
    </row>
    <row r="8" spans="1:14" ht="28" customHeight="1" x14ac:dyDescent="0.2">
      <c r="A8" s="80" t="s">
        <v>221</v>
      </c>
      <c r="B8" s="81">
        <v>70</v>
      </c>
      <c r="C8" s="82">
        <v>0.221666713533899</v>
      </c>
      <c r="D8" s="82">
        <v>8.1772835147225401E-2</v>
      </c>
      <c r="E8" s="82">
        <v>0.139893878386674</v>
      </c>
      <c r="F8" s="95">
        <v>35.0908329351928</v>
      </c>
      <c r="G8" s="84" t="s">
        <v>221</v>
      </c>
      <c r="H8" s="81">
        <v>35</v>
      </c>
      <c r="I8" s="82">
        <v>0.15770000000000001</v>
      </c>
      <c r="J8" s="82">
        <v>7.1300000000000002E-2</v>
      </c>
      <c r="K8" s="82">
        <v>8.6300000000000002E-2</v>
      </c>
      <c r="L8" s="84" t="s">
        <v>352</v>
      </c>
      <c r="M8" s="92">
        <v>-6.3966713533898989E-2</v>
      </c>
      <c r="N8" s="92">
        <v>-5.3593878386674003E-2</v>
      </c>
    </row>
    <row r="9" spans="1:14" ht="28" customHeight="1" x14ac:dyDescent="0.2">
      <c r="A9" s="80" t="s">
        <v>10</v>
      </c>
      <c r="B9" s="81">
        <v>26</v>
      </c>
      <c r="C9" s="82">
        <v>7.7230418427786607E-2</v>
      </c>
      <c r="D9" s="82">
        <v>8.0824538246813599E-2</v>
      </c>
      <c r="E9" s="82">
        <v>-3.5941198190269602E-3</v>
      </c>
      <c r="F9" s="95">
        <v>134.58963194787501</v>
      </c>
      <c r="G9" s="84" t="s">
        <v>10</v>
      </c>
      <c r="H9" s="81">
        <v>33</v>
      </c>
      <c r="I9" s="82">
        <v>2.2499999999999999E-2</v>
      </c>
      <c r="J9" s="82">
        <v>9.3799999999999994E-2</v>
      </c>
      <c r="K9" s="82">
        <v>-7.1300000000000002E-2</v>
      </c>
      <c r="L9" s="84" t="s">
        <v>352</v>
      </c>
      <c r="M9" s="92">
        <v>-5.4730418427786608E-2</v>
      </c>
      <c r="N9" s="92">
        <v>-6.7705880180973038E-2</v>
      </c>
    </row>
    <row r="10" spans="1:14" ht="28" customHeight="1" x14ac:dyDescent="0.2">
      <c r="A10" s="80" t="s">
        <v>18</v>
      </c>
      <c r="B10" s="81">
        <v>75</v>
      </c>
      <c r="C10" s="82">
        <v>0.25077762007784299</v>
      </c>
      <c r="D10" s="82">
        <v>9.3834178956765393E-2</v>
      </c>
      <c r="E10" s="82">
        <v>0.156943441121078</v>
      </c>
      <c r="F10" s="95">
        <v>44.547449055588402</v>
      </c>
      <c r="G10" s="84" t="s">
        <v>18</v>
      </c>
      <c r="H10" s="81">
        <v>35</v>
      </c>
      <c r="I10" s="82">
        <v>8.9800000000000005E-2</v>
      </c>
      <c r="J10" s="82">
        <v>8.1799999999999998E-2</v>
      </c>
      <c r="K10" s="82">
        <v>8.0000000000000002E-3</v>
      </c>
      <c r="L10" s="84" t="s">
        <v>352</v>
      </c>
      <c r="M10" s="92">
        <v>-0.160977620077843</v>
      </c>
      <c r="N10" s="92">
        <v>-0.14894344112107799</v>
      </c>
    </row>
    <row r="11" spans="1:14" ht="28" customHeight="1" x14ac:dyDescent="0.2">
      <c r="A11" s="80" t="s">
        <v>224</v>
      </c>
      <c r="B11" s="81">
        <v>19</v>
      </c>
      <c r="C11" s="82">
        <v>0.128632584490526</v>
      </c>
      <c r="D11" s="82">
        <v>8.0129538014359306E-2</v>
      </c>
      <c r="E11" s="82">
        <v>4.8503046476166801E-2</v>
      </c>
      <c r="F11" s="95">
        <v>20.886311591912001</v>
      </c>
      <c r="G11" s="84" t="s">
        <v>224</v>
      </c>
      <c r="H11" s="81">
        <v>14</v>
      </c>
      <c r="I11" s="82">
        <v>0.15740000000000001</v>
      </c>
      <c r="J11" s="82">
        <v>6.4799999999999996E-2</v>
      </c>
      <c r="K11" s="82">
        <v>9.2600000000000002E-2</v>
      </c>
      <c r="L11" s="84" t="s">
        <v>352</v>
      </c>
      <c r="M11" s="82">
        <v>2.8767415509474009E-2</v>
      </c>
      <c r="N11" s="82">
        <v>4.40969535238332E-2</v>
      </c>
    </row>
    <row r="12" spans="1:14" ht="28" customHeight="1" x14ac:dyDescent="0.2">
      <c r="A12" s="96" t="s">
        <v>158</v>
      </c>
      <c r="B12" s="97">
        <v>47</v>
      </c>
      <c r="C12" s="98">
        <v>0.27277993565763298</v>
      </c>
      <c r="D12" s="98">
        <v>9.5420949931418794E-2</v>
      </c>
      <c r="E12" s="98">
        <v>0.177358985726214</v>
      </c>
      <c r="F12" s="99">
        <v>83.174334948100494</v>
      </c>
      <c r="G12" s="100" t="s">
        <v>157</v>
      </c>
      <c r="H12" s="97">
        <v>27</v>
      </c>
      <c r="I12" s="98">
        <v>0.2903</v>
      </c>
      <c r="J12" s="98">
        <v>6.3299999999999995E-2</v>
      </c>
      <c r="K12" s="98">
        <v>0.22700000000000001</v>
      </c>
      <c r="L12" s="100" t="s">
        <v>408</v>
      </c>
      <c r="M12" s="98">
        <v>1.7520064342367029E-2</v>
      </c>
      <c r="N12" s="98">
        <v>4.9641014273785998E-2</v>
      </c>
    </row>
    <row r="13" spans="1:14" ht="28" customHeight="1" x14ac:dyDescent="0.2">
      <c r="A13" s="80" t="s">
        <v>225</v>
      </c>
      <c r="B13" s="81">
        <v>30</v>
      </c>
      <c r="C13" s="82">
        <v>0.26240692221907802</v>
      </c>
      <c r="D13" s="82">
        <v>9.1991579585995506E-2</v>
      </c>
      <c r="E13" s="82">
        <v>0.170415342633083</v>
      </c>
      <c r="F13" s="95">
        <v>35.365929892480899</v>
      </c>
      <c r="G13" s="84" t="s">
        <v>225</v>
      </c>
      <c r="H13" s="81">
        <v>24</v>
      </c>
      <c r="I13" s="82">
        <v>0.1457</v>
      </c>
      <c r="J13" s="82">
        <v>5.0900000000000001E-2</v>
      </c>
      <c r="K13" s="82">
        <v>9.4799999999999995E-2</v>
      </c>
      <c r="L13" s="84" t="s">
        <v>352</v>
      </c>
      <c r="M13" s="92">
        <v>-0.116706922219078</v>
      </c>
      <c r="N13" s="92">
        <v>-7.5615342633083005E-2</v>
      </c>
    </row>
    <row r="14" spans="1:14" ht="28" customHeight="1" x14ac:dyDescent="0.2">
      <c r="A14" s="80" t="s">
        <v>30</v>
      </c>
      <c r="B14" s="81">
        <v>37</v>
      </c>
      <c r="C14" s="82">
        <v>0.144370820730714</v>
      </c>
      <c r="D14" s="82">
        <v>8.2972519940227599E-2</v>
      </c>
      <c r="E14" s="82">
        <v>6.1398300790486103E-2</v>
      </c>
      <c r="F14" s="95">
        <v>19.244198932776101</v>
      </c>
      <c r="G14" s="84" t="s">
        <v>30</v>
      </c>
      <c r="H14" s="81">
        <v>41</v>
      </c>
      <c r="I14" s="82">
        <v>0.2016</v>
      </c>
      <c r="J14" s="82">
        <v>7.85E-2</v>
      </c>
      <c r="K14" s="82">
        <v>0.1231</v>
      </c>
      <c r="L14" s="84" t="s">
        <v>352</v>
      </c>
      <c r="M14" s="101">
        <v>5.7229179269286001E-2</v>
      </c>
      <c r="N14" s="101">
        <v>6.1701699209513898E-2</v>
      </c>
    </row>
    <row r="15" spans="1:14" ht="28" customHeight="1" x14ac:dyDescent="0.2">
      <c r="A15" s="80" t="s">
        <v>227</v>
      </c>
      <c r="B15" s="81">
        <v>179</v>
      </c>
      <c r="C15" s="82">
        <v>0.233867362289885</v>
      </c>
      <c r="D15" s="82">
        <v>6.9108491941066594E-2</v>
      </c>
      <c r="E15" s="82">
        <v>0.164758870348819</v>
      </c>
      <c r="F15" s="95">
        <v>40.981824636279597</v>
      </c>
      <c r="G15" s="84" t="s">
        <v>227</v>
      </c>
      <c r="H15" s="81">
        <v>155</v>
      </c>
      <c r="I15" s="82">
        <v>0.28299999999999997</v>
      </c>
      <c r="J15" s="82">
        <v>7.2300000000000003E-2</v>
      </c>
      <c r="K15" s="82">
        <v>0.21060000000000001</v>
      </c>
      <c r="L15" s="84" t="s">
        <v>352</v>
      </c>
      <c r="M15" s="82">
        <v>4.9132637710114967E-2</v>
      </c>
      <c r="N15" s="82">
        <v>4.5841129651181013E-2</v>
      </c>
    </row>
    <row r="16" spans="1:14" ht="28" customHeight="1" x14ac:dyDescent="0.2">
      <c r="A16" s="80" t="s">
        <v>228</v>
      </c>
      <c r="B16" s="81">
        <v>16</v>
      </c>
      <c r="C16" s="82">
        <v>0.20335924449679699</v>
      </c>
      <c r="D16" s="82">
        <v>6.8569325403474393E-2</v>
      </c>
      <c r="E16" s="82">
        <v>0.134789919093322</v>
      </c>
      <c r="F16" s="95">
        <v>121.59993069862701</v>
      </c>
      <c r="G16" s="84" t="s">
        <v>228</v>
      </c>
      <c r="H16" s="81">
        <v>9</v>
      </c>
      <c r="I16" s="82">
        <v>0.1206</v>
      </c>
      <c r="J16" s="82">
        <v>5.1999999999999998E-2</v>
      </c>
      <c r="K16" s="82">
        <v>6.8599999999999994E-2</v>
      </c>
      <c r="L16" s="84" t="s">
        <v>352</v>
      </c>
      <c r="M16" s="92">
        <v>-8.2759244496796988E-2</v>
      </c>
      <c r="N16" s="92">
        <v>-6.6189919093322003E-2</v>
      </c>
    </row>
    <row r="17" spans="1:14" ht="28" customHeight="1" x14ac:dyDescent="0.2">
      <c r="A17" s="80" t="s">
        <v>12</v>
      </c>
      <c r="B17" s="81">
        <v>47</v>
      </c>
      <c r="C17" s="82">
        <v>0.148582307735251</v>
      </c>
      <c r="D17" s="82">
        <v>7.7577801508682306E-2</v>
      </c>
      <c r="E17" s="82">
        <v>7.10045062265688E-2</v>
      </c>
      <c r="F17" s="95">
        <v>13.111588419743301</v>
      </c>
      <c r="G17" s="84" t="s">
        <v>12</v>
      </c>
      <c r="H17" s="81">
        <v>29</v>
      </c>
      <c r="I17" s="82">
        <v>3.7199999999999997E-2</v>
      </c>
      <c r="J17" s="82">
        <v>6.2199999999999998E-2</v>
      </c>
      <c r="K17" s="82">
        <v>-2.5000000000000001E-2</v>
      </c>
      <c r="L17" s="84" t="s">
        <v>352</v>
      </c>
      <c r="M17" s="92">
        <v>-0.111382307735251</v>
      </c>
      <c r="N17" s="92">
        <v>-9.6004506226568809E-2</v>
      </c>
    </row>
    <row r="18" spans="1:14" ht="28" customHeight="1" x14ac:dyDescent="0.2">
      <c r="A18" s="80" t="s">
        <v>229</v>
      </c>
      <c r="B18" s="81">
        <v>10</v>
      </c>
      <c r="C18" s="82">
        <v>0.13694612453860699</v>
      </c>
      <c r="D18" s="82">
        <v>8.4416533540110403E-2</v>
      </c>
      <c r="E18" s="82">
        <v>5.2529590998496301E-2</v>
      </c>
      <c r="F18" s="95">
        <v>63.0671920746314</v>
      </c>
      <c r="G18" s="84" t="s">
        <v>229</v>
      </c>
      <c r="H18" s="81">
        <v>4</v>
      </c>
      <c r="I18" s="82">
        <v>4.0500000000000001E-2</v>
      </c>
      <c r="J18" s="82">
        <v>5.2299999999999999E-2</v>
      </c>
      <c r="K18" s="82">
        <v>-1.17E-2</v>
      </c>
      <c r="L18" s="84" t="s">
        <v>352</v>
      </c>
      <c r="M18" s="92">
        <v>-9.6446124538606987E-2</v>
      </c>
      <c r="N18" s="92">
        <v>-6.4229590998496303E-2</v>
      </c>
    </row>
    <row r="19" spans="1:14" ht="28" customHeight="1" x14ac:dyDescent="0.2">
      <c r="A19" s="80" t="s">
        <v>230</v>
      </c>
      <c r="B19" s="81">
        <v>100</v>
      </c>
      <c r="C19" s="82">
        <v>0.293078462510103</v>
      </c>
      <c r="D19" s="82">
        <v>7.6511047727009507E-2</v>
      </c>
      <c r="E19" s="82">
        <v>0.21656741478309299</v>
      </c>
      <c r="F19" s="95">
        <v>69.324738918320094</v>
      </c>
      <c r="G19" s="84" t="s">
        <v>230</v>
      </c>
      <c r="H19" s="81">
        <v>59</v>
      </c>
      <c r="I19" s="82">
        <v>0.1095</v>
      </c>
      <c r="J19" s="82">
        <v>7.2499999999999995E-2</v>
      </c>
      <c r="K19" s="82">
        <v>3.6999999999999998E-2</v>
      </c>
      <c r="L19" s="84" t="s">
        <v>352</v>
      </c>
      <c r="M19" s="92">
        <v>-0.18357846251010301</v>
      </c>
      <c r="N19" s="92">
        <v>-0.17956741478309299</v>
      </c>
    </row>
    <row r="20" spans="1:14" ht="28" customHeight="1" x14ac:dyDescent="0.2">
      <c r="A20" s="80" t="s">
        <v>231</v>
      </c>
      <c r="B20" s="81">
        <v>45</v>
      </c>
      <c r="C20" s="82">
        <v>2.5336021413016701E-2</v>
      </c>
      <c r="D20" s="82">
        <v>8.2364673333627902E-2</v>
      </c>
      <c r="E20" s="82">
        <v>-5.7028651920611302E-2</v>
      </c>
      <c r="F20" s="95">
        <v>42.818272915448503</v>
      </c>
      <c r="G20" s="84" t="s">
        <v>231</v>
      </c>
      <c r="H20" s="81">
        <v>16</v>
      </c>
      <c r="I20" s="82">
        <v>-4.7600000000000003E-2</v>
      </c>
      <c r="J20" s="82">
        <v>8.4099999999999994E-2</v>
      </c>
      <c r="K20" s="82">
        <v>-0.13170000000000001</v>
      </c>
      <c r="L20" s="84" t="s">
        <v>352</v>
      </c>
      <c r="M20" s="92">
        <v>-7.2936021413016708E-2</v>
      </c>
      <c r="N20" s="92">
        <v>-7.4671348079388716E-2</v>
      </c>
    </row>
    <row r="21" spans="1:14" ht="28" customHeight="1" x14ac:dyDescent="0.2">
      <c r="A21" s="80" t="s">
        <v>232</v>
      </c>
      <c r="B21" s="81">
        <v>129</v>
      </c>
      <c r="C21" s="82">
        <v>0.57147265349251697</v>
      </c>
      <c r="D21" s="82">
        <v>7.2717344752337695E-2</v>
      </c>
      <c r="E21" s="82">
        <v>0.49875530874017898</v>
      </c>
      <c r="F21" s="95">
        <v>49.446451798178202</v>
      </c>
      <c r="G21" s="84" t="s">
        <v>232</v>
      </c>
      <c r="H21" s="81">
        <v>64</v>
      </c>
      <c r="I21" s="82">
        <v>0.26350000000000001</v>
      </c>
      <c r="J21" s="82">
        <v>7.8299999999999995E-2</v>
      </c>
      <c r="K21" s="82">
        <v>0.1852</v>
      </c>
      <c r="L21" s="84" t="s">
        <v>352</v>
      </c>
      <c r="M21" s="92">
        <v>-0.30797265349251701</v>
      </c>
      <c r="N21" s="92">
        <v>-0.31355530874017901</v>
      </c>
    </row>
    <row r="22" spans="1:14" ht="28" customHeight="1" x14ac:dyDescent="0.2">
      <c r="A22" s="96" t="s">
        <v>148</v>
      </c>
      <c r="B22" s="97">
        <v>66</v>
      </c>
      <c r="C22" s="98">
        <v>0.42044701520658101</v>
      </c>
      <c r="D22" s="98">
        <v>8.6126199474741205E-2</v>
      </c>
      <c r="E22" s="98">
        <v>0.33432081573184003</v>
      </c>
      <c r="F22" s="99">
        <v>148.445479805914</v>
      </c>
      <c r="G22" s="100" t="s">
        <v>148</v>
      </c>
      <c r="H22" s="97">
        <v>36</v>
      </c>
      <c r="I22" s="98">
        <v>0.4476</v>
      </c>
      <c r="J22" s="98">
        <v>9.7100000000000006E-2</v>
      </c>
      <c r="K22" s="98">
        <v>0.35049999999999998</v>
      </c>
      <c r="L22" s="100" t="s">
        <v>409</v>
      </c>
      <c r="M22" s="98">
        <v>2.7152984793418988E-2</v>
      </c>
      <c r="N22" s="98">
        <v>1.6179184268159948E-2</v>
      </c>
    </row>
    <row r="23" spans="1:14" ht="28" customHeight="1" x14ac:dyDescent="0.2">
      <c r="A23" s="96" t="s">
        <v>302</v>
      </c>
      <c r="B23" s="97">
        <v>37</v>
      </c>
      <c r="C23" s="98">
        <v>0.144370820730714</v>
      </c>
      <c r="D23" s="98">
        <v>8.2972519940227599E-2</v>
      </c>
      <c r="E23" s="98">
        <v>6.1398300790486103E-2</v>
      </c>
      <c r="F23" s="99">
        <v>19.244198932776101</v>
      </c>
      <c r="G23" s="100" t="s">
        <v>30</v>
      </c>
      <c r="H23" s="97">
        <v>40</v>
      </c>
      <c r="I23" s="98">
        <v>0.1671</v>
      </c>
      <c r="J23" s="98">
        <v>8.2900000000000001E-2</v>
      </c>
      <c r="K23" s="98">
        <v>8.4199999999999997E-2</v>
      </c>
      <c r="L23" s="100" t="s">
        <v>358</v>
      </c>
      <c r="M23" s="98">
        <v>2.2729179269285998E-2</v>
      </c>
      <c r="N23" s="98">
        <v>2.2801699209513891E-2</v>
      </c>
    </row>
    <row r="24" spans="1:14" ht="28" customHeight="1" x14ac:dyDescent="0.2">
      <c r="A24" s="102" t="s">
        <v>154</v>
      </c>
      <c r="B24" s="103">
        <v>349</v>
      </c>
      <c r="C24" s="104">
        <v>0.12916212213643199</v>
      </c>
      <c r="D24" s="104">
        <v>8.4774625453872002E-2</v>
      </c>
      <c r="E24" s="104">
        <v>4.4387496682559702E-2</v>
      </c>
      <c r="F24" s="105">
        <v>70.142123164154995</v>
      </c>
      <c r="G24" s="106" t="s">
        <v>153</v>
      </c>
      <c r="H24" s="103">
        <v>496</v>
      </c>
      <c r="I24" s="104">
        <v>3.5299999999999998E-2</v>
      </c>
      <c r="J24" s="104">
        <v>8.4900000000000003E-2</v>
      </c>
      <c r="K24" s="104">
        <v>-4.9700000000000001E-2</v>
      </c>
      <c r="L24" s="106" t="s">
        <v>410</v>
      </c>
      <c r="M24" s="107">
        <v>-9.3862122136431997E-2</v>
      </c>
      <c r="N24" s="107">
        <v>-9.4087496682559696E-2</v>
      </c>
    </row>
    <row r="25" spans="1:14" ht="28" customHeight="1" x14ac:dyDescent="0.2">
      <c r="A25" s="102" t="s">
        <v>303</v>
      </c>
      <c r="B25" s="103">
        <v>138</v>
      </c>
      <c r="C25" s="104">
        <v>0.28424715484523699</v>
      </c>
      <c r="D25" s="104">
        <v>8.33429209783519E-2</v>
      </c>
      <c r="E25" s="104">
        <v>0.200904233866885</v>
      </c>
      <c r="F25" s="105">
        <v>229.696092775349</v>
      </c>
      <c r="G25" s="106" t="s">
        <v>267</v>
      </c>
      <c r="H25" s="103">
        <v>228</v>
      </c>
      <c r="I25" s="104">
        <v>0.16950000000000001</v>
      </c>
      <c r="J25" s="104">
        <v>7.85E-2</v>
      </c>
      <c r="K25" s="104">
        <v>9.0999999999999998E-2</v>
      </c>
      <c r="L25" s="106" t="s">
        <v>360</v>
      </c>
      <c r="M25" s="107">
        <v>-0.114747154845237</v>
      </c>
      <c r="N25" s="107">
        <v>-0.109904233866885</v>
      </c>
    </row>
    <row r="26" spans="1:14" ht="28" customHeight="1" x14ac:dyDescent="0.2">
      <c r="A26" s="102" t="s">
        <v>304</v>
      </c>
      <c r="B26" s="103">
        <v>40</v>
      </c>
      <c r="C26" s="104">
        <v>0.136071951701523</v>
      </c>
      <c r="D26" s="104">
        <v>8.3737063704711803E-2</v>
      </c>
      <c r="E26" s="104">
        <v>5.2334887996811297E-2</v>
      </c>
      <c r="F26" s="105">
        <v>12.352579889381699</v>
      </c>
      <c r="G26" s="106" t="s">
        <v>235</v>
      </c>
      <c r="H26" s="103">
        <v>32</v>
      </c>
      <c r="I26" s="104">
        <v>0.15939999999999999</v>
      </c>
      <c r="J26" s="104">
        <v>6.7500000000000004E-2</v>
      </c>
      <c r="K26" s="104">
        <v>9.1899999999999996E-2</v>
      </c>
      <c r="L26" s="106" t="s">
        <v>360</v>
      </c>
      <c r="M26" s="104">
        <v>2.332804829847698E-2</v>
      </c>
      <c r="N26" s="104">
        <v>3.9565112003188699E-2</v>
      </c>
    </row>
    <row r="27" spans="1:14" ht="28" customHeight="1" x14ac:dyDescent="0.2">
      <c r="A27" s="96" t="s">
        <v>236</v>
      </c>
      <c r="B27" s="97">
        <v>135</v>
      </c>
      <c r="C27" s="98">
        <v>0.35149058416489298</v>
      </c>
      <c r="D27" s="98">
        <v>8.4801548381200201E-2</v>
      </c>
      <c r="E27" s="98">
        <v>0.26668903578369302</v>
      </c>
      <c r="F27" s="99">
        <v>25.473882040065899</v>
      </c>
      <c r="G27" s="100" t="s">
        <v>236</v>
      </c>
      <c r="H27" s="97">
        <v>112</v>
      </c>
      <c r="I27" s="98">
        <v>0.156</v>
      </c>
      <c r="J27" s="98">
        <v>8.9899999999999994E-2</v>
      </c>
      <c r="K27" s="98">
        <v>6.6000000000000003E-2</v>
      </c>
      <c r="L27" s="100" t="s">
        <v>411</v>
      </c>
      <c r="M27" s="108">
        <v>-0.19549058416489301</v>
      </c>
      <c r="N27" s="108">
        <v>-0.20068903578369299</v>
      </c>
    </row>
    <row r="28" spans="1:14" ht="28" customHeight="1" x14ac:dyDescent="0.2">
      <c r="A28" s="109" t="s">
        <v>143</v>
      </c>
      <c r="B28" s="110">
        <v>26</v>
      </c>
      <c r="C28" s="111">
        <v>0.168513871009696</v>
      </c>
      <c r="D28" s="111">
        <v>8.8809901989611098E-2</v>
      </c>
      <c r="E28" s="111">
        <v>7.9703969020085197E-2</v>
      </c>
      <c r="F28" s="112">
        <v>13.8887352667382</v>
      </c>
      <c r="G28" s="113" t="s">
        <v>143</v>
      </c>
      <c r="H28" s="110">
        <v>8</v>
      </c>
      <c r="I28" s="111">
        <v>-8.3500000000000005E-2</v>
      </c>
      <c r="J28" s="111">
        <v>7.6300000000000007E-2</v>
      </c>
      <c r="K28" s="111">
        <v>-0.1598</v>
      </c>
      <c r="L28" s="113" t="s">
        <v>412</v>
      </c>
      <c r="M28" s="114">
        <v>-0.25201387100969602</v>
      </c>
      <c r="N28" s="114">
        <v>-0.23950396902008519</v>
      </c>
    </row>
    <row r="29" spans="1:14" ht="28" customHeight="1" x14ac:dyDescent="0.2">
      <c r="A29" s="96" t="s">
        <v>140</v>
      </c>
      <c r="B29" s="97">
        <v>191</v>
      </c>
      <c r="C29" s="98">
        <v>0.115182198206561</v>
      </c>
      <c r="D29" s="98">
        <v>7.9350128669152198E-2</v>
      </c>
      <c r="E29" s="98">
        <v>3.5832069537408202E-2</v>
      </c>
      <c r="F29" s="99">
        <v>48.741570277033603</v>
      </c>
      <c r="G29" s="100" t="s">
        <v>139</v>
      </c>
      <c r="H29" s="97">
        <v>114</v>
      </c>
      <c r="I29" s="98">
        <v>0.17910000000000001</v>
      </c>
      <c r="J29" s="98">
        <v>7.85E-2</v>
      </c>
      <c r="K29" s="98">
        <v>0.10059999999999999</v>
      </c>
      <c r="L29" s="100" t="s">
        <v>413</v>
      </c>
      <c r="M29" s="115">
        <v>6.3917801793439005E-2</v>
      </c>
      <c r="N29" s="115">
        <v>6.47679304625918E-2</v>
      </c>
    </row>
    <row r="30" spans="1:14" ht="28" customHeight="1" x14ac:dyDescent="0.2">
      <c r="A30" s="102" t="s">
        <v>305</v>
      </c>
      <c r="B30" s="103">
        <v>56</v>
      </c>
      <c r="C30" s="104">
        <v>0.21755154509673899</v>
      </c>
      <c r="D30" s="104">
        <v>8.2396385182921805E-2</v>
      </c>
      <c r="E30" s="104">
        <v>0.13515515991381799</v>
      </c>
      <c r="F30" s="105">
        <v>23.995596096919598</v>
      </c>
      <c r="G30" s="106" t="s">
        <v>237</v>
      </c>
      <c r="H30" s="103">
        <v>48</v>
      </c>
      <c r="I30" s="104">
        <v>0.25319999999999998</v>
      </c>
      <c r="J30" s="104">
        <v>8.6900000000000005E-2</v>
      </c>
      <c r="K30" s="104">
        <v>0.1663</v>
      </c>
      <c r="L30" s="106" t="s">
        <v>414</v>
      </c>
      <c r="M30" s="104">
        <v>3.564845490326099E-2</v>
      </c>
      <c r="N30" s="104">
        <v>3.1144840086182009E-2</v>
      </c>
    </row>
    <row r="31" spans="1:14" ht="28" customHeight="1" x14ac:dyDescent="0.2">
      <c r="A31" s="80" t="s">
        <v>238</v>
      </c>
      <c r="B31" s="81">
        <v>85</v>
      </c>
      <c r="C31" s="82">
        <v>0.29603356997048202</v>
      </c>
      <c r="D31" s="82">
        <v>8.5115917630413498E-2</v>
      </c>
      <c r="E31" s="82">
        <v>0.21091765234006801</v>
      </c>
      <c r="F31" s="95">
        <v>89.338201746582101</v>
      </c>
      <c r="G31" s="84" t="s">
        <v>238</v>
      </c>
      <c r="H31" s="81">
        <v>92</v>
      </c>
      <c r="I31" s="82">
        <v>0.1242</v>
      </c>
      <c r="J31" s="82">
        <v>7.1300000000000002E-2</v>
      </c>
      <c r="K31" s="82">
        <v>5.2900000000000003E-2</v>
      </c>
      <c r="L31" s="84" t="s">
        <v>352</v>
      </c>
      <c r="M31" s="92">
        <v>-0.17183356997048199</v>
      </c>
      <c r="N31" s="92">
        <v>-0.15801765234006801</v>
      </c>
    </row>
    <row r="32" spans="1:14" ht="28" customHeight="1" x14ac:dyDescent="0.2">
      <c r="A32" s="80" t="s">
        <v>239</v>
      </c>
      <c r="B32" s="81">
        <v>108</v>
      </c>
      <c r="C32" s="82">
        <v>0.202235845628147</v>
      </c>
      <c r="D32" s="82">
        <v>8.0977076818525798E-2</v>
      </c>
      <c r="E32" s="82">
        <v>0.121258768809621</v>
      </c>
      <c r="F32" s="95">
        <v>25.724866749482</v>
      </c>
      <c r="G32" s="84" t="s">
        <v>239</v>
      </c>
      <c r="H32" s="81">
        <v>53</v>
      </c>
      <c r="I32" s="82">
        <v>0.3175</v>
      </c>
      <c r="J32" s="82">
        <v>7.4300000000000005E-2</v>
      </c>
      <c r="K32" s="82">
        <v>0.24329999999999999</v>
      </c>
      <c r="L32" s="84" t="s">
        <v>352</v>
      </c>
      <c r="M32" s="101">
        <v>0.115264154371853</v>
      </c>
      <c r="N32" s="101">
        <v>0.122041231190379</v>
      </c>
    </row>
    <row r="33" spans="1:14" ht="28" customHeight="1" x14ac:dyDescent="0.2">
      <c r="A33" s="80" t="s">
        <v>240</v>
      </c>
      <c r="B33" s="81">
        <v>29</v>
      </c>
      <c r="C33" s="82">
        <v>7.1629694806309305E-2</v>
      </c>
      <c r="D33" s="82">
        <v>6.4353835182752506E-2</v>
      </c>
      <c r="E33" s="82">
        <v>7.2758596235568398E-3</v>
      </c>
      <c r="F33" s="95">
        <v>52.504748151982099</v>
      </c>
      <c r="G33" s="84" t="s">
        <v>240</v>
      </c>
      <c r="H33" s="81">
        <v>35</v>
      </c>
      <c r="I33" s="82">
        <v>7.2800000000000004E-2</v>
      </c>
      <c r="J33" s="82">
        <v>7.2700000000000001E-2</v>
      </c>
      <c r="K33" s="82">
        <v>1E-4</v>
      </c>
      <c r="L33" s="84" t="s">
        <v>352</v>
      </c>
      <c r="M33" s="82">
        <v>1.1703051936906991E-3</v>
      </c>
      <c r="N33" s="83">
        <v>-7.1758596235568404E-3</v>
      </c>
    </row>
    <row r="34" spans="1:14" ht="28" customHeight="1" x14ac:dyDescent="0.2">
      <c r="A34" s="80" t="s">
        <v>243</v>
      </c>
      <c r="B34" s="81">
        <v>97</v>
      </c>
      <c r="C34" s="82">
        <v>0.25286072149787397</v>
      </c>
      <c r="D34" s="82">
        <v>6.7433653631541302E-2</v>
      </c>
      <c r="E34" s="82">
        <v>0.18542706786633301</v>
      </c>
      <c r="F34" s="95">
        <v>92.373973149135793</v>
      </c>
      <c r="G34" s="84" t="s">
        <v>243</v>
      </c>
      <c r="H34" s="81">
        <v>78</v>
      </c>
      <c r="I34" s="82">
        <v>0.1595</v>
      </c>
      <c r="J34" s="82">
        <v>5.79E-2</v>
      </c>
      <c r="K34" s="82">
        <v>0.1016</v>
      </c>
      <c r="L34" s="84" t="s">
        <v>352</v>
      </c>
      <c r="M34" s="92">
        <v>-9.3360721497873972E-2</v>
      </c>
      <c r="N34" s="92">
        <v>-8.382706786633301E-2</v>
      </c>
    </row>
    <row r="35" spans="1:14" ht="28" customHeight="1" x14ac:dyDescent="0.2">
      <c r="A35" s="80" t="s">
        <v>244</v>
      </c>
      <c r="B35" s="81">
        <v>18</v>
      </c>
      <c r="C35" s="82">
        <v>0.25566441723308397</v>
      </c>
      <c r="D35" s="82">
        <v>8.4123087040552796E-2</v>
      </c>
      <c r="E35" s="82">
        <v>0.17154133019253101</v>
      </c>
      <c r="F35" s="95">
        <v>8.6983240334958705</v>
      </c>
      <c r="G35" s="84" t="s">
        <v>244</v>
      </c>
      <c r="H35" s="81">
        <v>13</v>
      </c>
      <c r="I35" s="82">
        <v>0.1784</v>
      </c>
      <c r="J35" s="82">
        <v>6.5299999999999997E-2</v>
      </c>
      <c r="K35" s="82">
        <v>0.113</v>
      </c>
      <c r="L35" s="84" t="s">
        <v>352</v>
      </c>
      <c r="M35" s="92">
        <v>-7.7264417233083971E-2</v>
      </c>
      <c r="N35" s="92">
        <v>-5.8541330192531008E-2</v>
      </c>
    </row>
    <row r="36" spans="1:14" ht="28" customHeight="1" x14ac:dyDescent="0.2">
      <c r="A36" s="80" t="s">
        <v>245</v>
      </c>
      <c r="B36" s="81">
        <v>36</v>
      </c>
      <c r="C36" s="82">
        <v>0.19310141707745099</v>
      </c>
      <c r="D36" s="82">
        <v>8.6158787259213401E-2</v>
      </c>
      <c r="E36" s="82">
        <v>0.106942629818237</v>
      </c>
      <c r="F36" s="95">
        <v>14.230992747933399</v>
      </c>
      <c r="G36" s="84" t="s">
        <v>245</v>
      </c>
      <c r="H36" s="81">
        <v>27</v>
      </c>
      <c r="I36" s="82">
        <v>0.10589999999999999</v>
      </c>
      <c r="J36" s="82">
        <v>6.5299999999999997E-2</v>
      </c>
      <c r="K36" s="82">
        <v>4.0500000000000001E-2</v>
      </c>
      <c r="L36" s="84" t="s">
        <v>352</v>
      </c>
      <c r="M36" s="92">
        <v>-8.7201417077450993E-2</v>
      </c>
      <c r="N36" s="92">
        <v>-6.6442629818237009E-2</v>
      </c>
    </row>
    <row r="37" spans="1:14" ht="28" customHeight="1" x14ac:dyDescent="0.2">
      <c r="A37" s="80" t="s">
        <v>248</v>
      </c>
      <c r="B37" s="81">
        <v>58</v>
      </c>
      <c r="C37" s="82">
        <v>0.14471930624837701</v>
      </c>
      <c r="D37" s="82">
        <v>7.7928784678555907E-2</v>
      </c>
      <c r="E37" s="82">
        <v>6.6790521569821598E-2</v>
      </c>
      <c r="F37" s="95">
        <v>9.6004762751736799</v>
      </c>
      <c r="G37" s="84" t="s">
        <v>248</v>
      </c>
      <c r="H37" s="81">
        <v>204</v>
      </c>
      <c r="I37" s="82">
        <v>0.16980000000000001</v>
      </c>
      <c r="J37" s="82">
        <v>7.5399999999999995E-2</v>
      </c>
      <c r="K37" s="82">
        <v>9.4399999999999998E-2</v>
      </c>
      <c r="L37" s="84" t="s">
        <v>415</v>
      </c>
      <c r="M37" s="82">
        <v>2.5080693751623001E-2</v>
      </c>
      <c r="N37" s="82">
        <v>2.76094784301784E-2</v>
      </c>
    </row>
    <row r="38" spans="1:14" ht="28" customHeight="1" x14ac:dyDescent="0.2">
      <c r="A38" s="102" t="s">
        <v>307</v>
      </c>
      <c r="B38" s="103">
        <v>126</v>
      </c>
      <c r="C38" s="104">
        <v>0.38669386875164602</v>
      </c>
      <c r="D38" s="104">
        <v>6.7662518574612807E-2</v>
      </c>
      <c r="E38" s="104">
        <v>0.31903135017703299</v>
      </c>
      <c r="F38" s="105">
        <v>98.087673610177006</v>
      </c>
      <c r="G38" s="106" t="s">
        <v>249</v>
      </c>
      <c r="H38" s="103">
        <v>104</v>
      </c>
      <c r="I38" s="104">
        <v>0.31190000000000001</v>
      </c>
      <c r="J38" s="104">
        <v>6.83E-2</v>
      </c>
      <c r="K38" s="104">
        <v>0.2437</v>
      </c>
      <c r="L38" s="106" t="s">
        <v>360</v>
      </c>
      <c r="M38" s="107">
        <v>-7.4793868751646009E-2</v>
      </c>
      <c r="N38" s="107">
        <v>-7.5331350177032991E-2</v>
      </c>
    </row>
    <row r="39" spans="1:14" ht="28" customHeight="1" x14ac:dyDescent="0.2">
      <c r="A39" s="80" t="s">
        <v>250</v>
      </c>
      <c r="B39" s="81">
        <v>125</v>
      </c>
      <c r="C39" s="82">
        <v>0.21225099366391301</v>
      </c>
      <c r="D39" s="82">
        <v>7.8271708182033398E-2</v>
      </c>
      <c r="E39" s="82">
        <v>0.13397928548187901</v>
      </c>
      <c r="F39" s="95">
        <v>32.8267173855007</v>
      </c>
      <c r="G39" s="84" t="s">
        <v>250</v>
      </c>
      <c r="H39" s="81">
        <v>115</v>
      </c>
      <c r="I39" s="82">
        <v>0.13719999999999999</v>
      </c>
      <c r="J39" s="82">
        <v>8.2199999999999995E-2</v>
      </c>
      <c r="K39" s="82">
        <v>5.4899999999999997E-2</v>
      </c>
      <c r="L39" s="84" t="s">
        <v>352</v>
      </c>
      <c r="M39" s="92">
        <v>-7.5050993663913018E-2</v>
      </c>
      <c r="N39" s="92">
        <v>-7.9079285481879008E-2</v>
      </c>
    </row>
    <row r="40" spans="1:14" ht="28" customHeight="1" x14ac:dyDescent="0.2">
      <c r="A40" s="80" t="s">
        <v>252</v>
      </c>
      <c r="B40" s="81">
        <v>32</v>
      </c>
      <c r="C40" s="82">
        <v>0.102225342319942</v>
      </c>
      <c r="D40" s="82">
        <v>9.7849395152769303E-2</v>
      </c>
      <c r="E40" s="82">
        <v>4.3759471671729801E-3</v>
      </c>
      <c r="F40" s="95">
        <v>33.977395479682897</v>
      </c>
      <c r="G40" s="84" t="s">
        <v>252</v>
      </c>
      <c r="H40" s="81">
        <v>30</v>
      </c>
      <c r="I40" s="82">
        <v>0.14910000000000001</v>
      </c>
      <c r="J40" s="82">
        <v>7.2700000000000001E-2</v>
      </c>
      <c r="K40" s="82">
        <v>7.6399999999999996E-2</v>
      </c>
      <c r="L40" s="84" t="s">
        <v>352</v>
      </c>
      <c r="M40" s="82">
        <v>4.687465768005801E-2</v>
      </c>
      <c r="N40" s="101">
        <v>7.2024052832827021E-2</v>
      </c>
    </row>
    <row r="41" spans="1:14" ht="28" customHeight="1" x14ac:dyDescent="0.2">
      <c r="A41" s="102" t="s">
        <v>308</v>
      </c>
      <c r="B41" s="103">
        <v>47</v>
      </c>
      <c r="C41" s="104">
        <v>0.14542805910182299</v>
      </c>
      <c r="D41" s="104">
        <v>6.79062460271046E-2</v>
      </c>
      <c r="E41" s="104">
        <v>7.7521813074718393E-2</v>
      </c>
      <c r="F41" s="105">
        <v>65.109352493349704</v>
      </c>
      <c r="G41" s="106" t="s">
        <v>247</v>
      </c>
      <c r="H41" s="103">
        <v>31</v>
      </c>
      <c r="I41" s="104">
        <v>0.22159999999999999</v>
      </c>
      <c r="J41" s="104">
        <v>6.1899999999999997E-2</v>
      </c>
      <c r="K41" s="104">
        <v>0.15970000000000001</v>
      </c>
      <c r="L41" s="106" t="s">
        <v>360</v>
      </c>
      <c r="M41" s="116">
        <v>7.6171940898176999E-2</v>
      </c>
      <c r="N41" s="116">
        <v>8.2178186925281616E-2</v>
      </c>
    </row>
    <row r="42" spans="1:14" ht="28" customHeight="1" x14ac:dyDescent="0.2">
      <c r="A42" s="80" t="s">
        <v>253</v>
      </c>
      <c r="B42" s="81">
        <v>89</v>
      </c>
      <c r="C42" s="82">
        <v>0.103669112141105</v>
      </c>
      <c r="D42" s="82">
        <v>8.0335740375627296E-2</v>
      </c>
      <c r="E42" s="82">
        <v>2.3333371765477801E-2</v>
      </c>
      <c r="F42" s="95">
        <v>143.21639997832901</v>
      </c>
      <c r="G42" s="84" t="s">
        <v>253</v>
      </c>
      <c r="H42" s="81">
        <v>63</v>
      </c>
      <c r="I42" s="82">
        <v>0.14580000000000001</v>
      </c>
      <c r="J42" s="82">
        <v>7.3599999999999999E-2</v>
      </c>
      <c r="K42" s="82">
        <v>7.22E-2</v>
      </c>
      <c r="L42" s="84" t="s">
        <v>352</v>
      </c>
      <c r="M42" s="82">
        <v>4.2130887858895023E-2</v>
      </c>
      <c r="N42" s="82">
        <v>4.8866628234522203E-2</v>
      </c>
    </row>
    <row r="43" spans="1:14" ht="28" customHeight="1" x14ac:dyDescent="0.2">
      <c r="A43" s="80" t="s">
        <v>254</v>
      </c>
      <c r="B43" s="81">
        <v>139</v>
      </c>
      <c r="C43" s="82">
        <v>0.37247357663085801</v>
      </c>
      <c r="D43" s="82">
        <v>7.7887542700749005E-2</v>
      </c>
      <c r="E43" s="82">
        <v>0.29458603393010901</v>
      </c>
      <c r="F43" s="95">
        <v>81.519999474969595</v>
      </c>
      <c r="G43" s="84" t="s">
        <v>254</v>
      </c>
      <c r="H43" s="81">
        <v>110</v>
      </c>
      <c r="I43" s="82">
        <v>0.34420000000000001</v>
      </c>
      <c r="J43" s="82">
        <v>7.0300000000000001E-2</v>
      </c>
      <c r="K43" s="82">
        <v>0.27389999999999998</v>
      </c>
      <c r="L43" s="84" t="s">
        <v>352</v>
      </c>
      <c r="M43" s="83">
        <v>-2.8273576630857999E-2</v>
      </c>
      <c r="N43" s="83">
        <v>-2.0686033930109041E-2</v>
      </c>
    </row>
    <row r="44" spans="1:14" ht="28" customHeight="1" x14ac:dyDescent="0.2">
      <c r="A44" s="96" t="s">
        <v>255</v>
      </c>
      <c r="B44" s="97">
        <v>71</v>
      </c>
      <c r="C44" s="98">
        <v>0.47152620256274502</v>
      </c>
      <c r="D44" s="98">
        <v>6.9608164109373205E-2</v>
      </c>
      <c r="E44" s="98">
        <v>0.40191803845337198</v>
      </c>
      <c r="F44" s="99">
        <v>47.302680085890998</v>
      </c>
      <c r="G44" s="100" t="s">
        <v>255</v>
      </c>
      <c r="H44" s="97">
        <v>15</v>
      </c>
      <c r="I44" s="98">
        <v>0.22170000000000001</v>
      </c>
      <c r="J44" s="98">
        <v>7.0000000000000007E-2</v>
      </c>
      <c r="K44" s="98">
        <v>0.15179999999999999</v>
      </c>
      <c r="L44" s="100" t="s">
        <v>416</v>
      </c>
      <c r="M44" s="108">
        <v>-0.24982620256274499</v>
      </c>
      <c r="N44" s="108">
        <v>-0.25011803845337199</v>
      </c>
    </row>
    <row r="45" spans="1:14" ht="28" customHeight="1" x14ac:dyDescent="0.2">
      <c r="A45" s="80" t="s">
        <v>32</v>
      </c>
      <c r="B45" s="81">
        <v>141</v>
      </c>
      <c r="C45" s="82">
        <v>0.28023746194126098</v>
      </c>
      <c r="D45" s="82">
        <v>7.6777769679421806E-2</v>
      </c>
      <c r="E45" s="82">
        <v>0.20345969226183899</v>
      </c>
      <c r="F45" s="95">
        <v>54.286799592038697</v>
      </c>
      <c r="G45" s="84" t="s">
        <v>32</v>
      </c>
      <c r="H45" s="81">
        <v>105</v>
      </c>
      <c r="I45" s="82">
        <v>0.24410000000000001</v>
      </c>
      <c r="J45" s="82">
        <v>7.6999999999999999E-2</v>
      </c>
      <c r="K45" s="82">
        <v>0.1671</v>
      </c>
      <c r="L45" s="84" t="s">
        <v>352</v>
      </c>
      <c r="M45" s="83">
        <v>-3.6137461941260968E-2</v>
      </c>
      <c r="N45" s="83">
        <v>-3.6359692261838987E-2</v>
      </c>
    </row>
    <row r="46" spans="1:14" ht="28" customHeight="1" x14ac:dyDescent="0.2">
      <c r="A46" s="80" t="s">
        <v>260</v>
      </c>
      <c r="B46" s="81">
        <v>134</v>
      </c>
      <c r="C46" s="82">
        <v>0.15120941930755</v>
      </c>
      <c r="D46" s="82">
        <v>8.5511840358150806E-2</v>
      </c>
      <c r="E46" s="82">
        <v>6.5697578949399094E-2</v>
      </c>
      <c r="F46" s="95">
        <v>58.063884946154197</v>
      </c>
      <c r="G46" s="84" t="s">
        <v>260</v>
      </c>
      <c r="H46" s="81">
        <v>73</v>
      </c>
      <c r="I46" s="82">
        <v>0.27039999999999997</v>
      </c>
      <c r="J46" s="82">
        <v>8.2000000000000003E-2</v>
      </c>
      <c r="K46" s="82">
        <v>0.1885</v>
      </c>
      <c r="L46" s="84" t="s">
        <v>352</v>
      </c>
      <c r="M46" s="101">
        <v>0.11919058069245</v>
      </c>
      <c r="N46" s="101">
        <v>0.12280242105060089</v>
      </c>
    </row>
    <row r="47" spans="1:14" ht="28" customHeight="1" x14ac:dyDescent="0.2">
      <c r="A47" s="80" t="s">
        <v>261</v>
      </c>
      <c r="B47" s="81">
        <v>30</v>
      </c>
      <c r="C47" s="82">
        <v>0.24243630136578101</v>
      </c>
      <c r="D47" s="82">
        <v>7.3664402974752796E-2</v>
      </c>
      <c r="E47" s="82">
        <v>0.16877189839102799</v>
      </c>
      <c r="F47" s="95">
        <v>8.5020744442247107</v>
      </c>
      <c r="G47" s="84" t="s">
        <v>261</v>
      </c>
      <c r="H47" s="81">
        <v>14</v>
      </c>
      <c r="I47" s="82">
        <v>0.18260000000000001</v>
      </c>
      <c r="J47" s="82">
        <v>7.9200000000000007E-2</v>
      </c>
      <c r="K47" s="82">
        <v>0.10340000000000001</v>
      </c>
      <c r="L47" s="84" t="s">
        <v>352</v>
      </c>
      <c r="M47" s="92">
        <v>-5.9836301365780997E-2</v>
      </c>
      <c r="N47" s="92">
        <v>-6.5371898391027985E-2</v>
      </c>
    </row>
    <row r="48" spans="1:14" ht="28" customHeight="1" x14ac:dyDescent="0.2">
      <c r="A48" s="80" t="s">
        <v>265</v>
      </c>
      <c r="B48" s="81">
        <v>163</v>
      </c>
      <c r="C48" s="82">
        <v>0.196354562500028</v>
      </c>
      <c r="D48" s="82">
        <v>9.0056017284558601E-2</v>
      </c>
      <c r="E48" s="82">
        <v>0.10629854521547</v>
      </c>
      <c r="F48" s="95">
        <v>215.749465551436</v>
      </c>
      <c r="G48" s="84" t="s">
        <v>265</v>
      </c>
      <c r="H48" s="81">
        <v>97</v>
      </c>
      <c r="I48" s="82">
        <v>0.11940000000000001</v>
      </c>
      <c r="J48" s="82">
        <v>7.0400000000000004E-2</v>
      </c>
      <c r="K48" s="82">
        <v>4.8899999999999999E-2</v>
      </c>
      <c r="L48" s="84" t="s">
        <v>352</v>
      </c>
      <c r="M48" s="92">
        <v>-7.6954562500027995E-2</v>
      </c>
      <c r="N48" s="92">
        <v>-5.7398545215469998E-2</v>
      </c>
    </row>
    <row r="49" spans="1:14" ht="28" customHeight="1" x14ac:dyDescent="0.2">
      <c r="A49" s="80" t="s">
        <v>28</v>
      </c>
      <c r="B49" s="81">
        <v>24</v>
      </c>
      <c r="C49" s="82">
        <v>0.18143902384953201</v>
      </c>
      <c r="D49" s="82">
        <v>6.5177804366591402E-2</v>
      </c>
      <c r="E49" s="82">
        <v>0.11626121948294101</v>
      </c>
      <c r="F49" s="95">
        <v>37.552789461288903</v>
      </c>
      <c r="G49" s="84" t="s">
        <v>28</v>
      </c>
      <c r="H49" s="81">
        <v>19</v>
      </c>
      <c r="I49" s="82">
        <v>0.1482</v>
      </c>
      <c r="J49" s="82">
        <v>6.7500000000000004E-2</v>
      </c>
      <c r="K49" s="82">
        <v>8.0699999999999994E-2</v>
      </c>
      <c r="L49" s="84" t="s">
        <v>352</v>
      </c>
      <c r="M49" s="83">
        <v>-3.3239023849532007E-2</v>
      </c>
      <c r="N49" s="83">
        <v>-3.5561219482941012E-2</v>
      </c>
    </row>
    <row r="50" spans="1:14" ht="28" customHeight="1" x14ac:dyDescent="0.2">
      <c r="A50" s="96" t="s">
        <v>266</v>
      </c>
      <c r="B50" s="97">
        <v>21</v>
      </c>
      <c r="C50" s="98">
        <v>0.13249279582727799</v>
      </c>
      <c r="D50" s="98">
        <v>7.9765937732172304E-2</v>
      </c>
      <c r="E50" s="98">
        <v>5.2726858095105703E-2</v>
      </c>
      <c r="F50" s="99">
        <v>22.5332556767417</v>
      </c>
      <c r="G50" s="100" t="s">
        <v>266</v>
      </c>
      <c r="H50" s="97">
        <v>6</v>
      </c>
      <c r="I50" s="98">
        <v>0.1041</v>
      </c>
      <c r="J50" s="98">
        <v>6.93E-2</v>
      </c>
      <c r="K50" s="98">
        <v>3.49E-2</v>
      </c>
      <c r="L50" s="100" t="s">
        <v>417</v>
      </c>
      <c r="M50" s="117">
        <v>-2.8392795827277991E-2</v>
      </c>
      <c r="N50" s="117">
        <v>-1.7826858095105699E-2</v>
      </c>
    </row>
    <row r="51" spans="1:14" ht="28" customHeight="1" x14ac:dyDescent="0.2">
      <c r="A51" s="80" t="s">
        <v>268</v>
      </c>
      <c r="B51" s="81">
        <v>106</v>
      </c>
      <c r="C51" s="82">
        <v>7.4418636879698796E-2</v>
      </c>
      <c r="D51" s="82">
        <v>5.2265412334047003E-2</v>
      </c>
      <c r="E51" s="82">
        <v>2.2153224545651801E-2</v>
      </c>
      <c r="F51" s="95">
        <v>578.11939936133399</v>
      </c>
      <c r="G51" s="84" t="s">
        <v>268</v>
      </c>
      <c r="H51" s="81">
        <v>46</v>
      </c>
      <c r="I51" s="82">
        <v>6.9199999999999998E-2</v>
      </c>
      <c r="J51" s="82">
        <v>5.0099999999999999E-2</v>
      </c>
      <c r="K51" s="82">
        <v>1.9099999999999999E-2</v>
      </c>
      <c r="L51" s="84" t="s">
        <v>352</v>
      </c>
      <c r="M51" s="83">
        <v>-5.2186368796987986E-3</v>
      </c>
      <c r="N51" s="83">
        <v>-3.0532245456518022E-3</v>
      </c>
    </row>
    <row r="52" spans="1:14" ht="28" customHeight="1" x14ac:dyDescent="0.2">
      <c r="A52" s="80" t="s">
        <v>269</v>
      </c>
      <c r="B52" s="81">
        <v>166</v>
      </c>
      <c r="C52" s="82">
        <v>5.0244001317613897E-2</v>
      </c>
      <c r="D52" s="82">
        <v>8.9719921889032397E-2</v>
      </c>
      <c r="E52" s="82">
        <v>-3.9475920571418403E-2</v>
      </c>
      <c r="F52" s="95">
        <v>30.1485149522928</v>
      </c>
      <c r="G52" s="84" t="s">
        <v>269</v>
      </c>
      <c r="H52" s="81">
        <v>56</v>
      </c>
      <c r="I52" s="82">
        <v>0.2545</v>
      </c>
      <c r="J52" s="82">
        <v>7.4700000000000003E-2</v>
      </c>
      <c r="K52" s="82">
        <v>0.1799</v>
      </c>
      <c r="L52" s="84" t="s">
        <v>352</v>
      </c>
      <c r="M52" s="101">
        <v>0.20425599868238609</v>
      </c>
      <c r="N52" s="101">
        <v>0.21937592057141839</v>
      </c>
    </row>
    <row r="53" spans="1:14" ht="28" customHeight="1" x14ac:dyDescent="0.2">
      <c r="A53" s="80" t="s">
        <v>276</v>
      </c>
      <c r="B53" s="81">
        <v>70</v>
      </c>
      <c r="C53" s="82">
        <v>0.204672088403835</v>
      </c>
      <c r="D53" s="82">
        <v>8.7501208969863006E-2</v>
      </c>
      <c r="E53" s="82">
        <v>0.117170879433972</v>
      </c>
      <c r="F53" s="95">
        <v>20.5387264797664</v>
      </c>
      <c r="G53" s="84" t="s">
        <v>276</v>
      </c>
      <c r="H53" s="81">
        <v>49</v>
      </c>
      <c r="I53" s="82">
        <v>8.0199999999999994E-2</v>
      </c>
      <c r="J53" s="82">
        <v>6.7599999999999993E-2</v>
      </c>
      <c r="K53" s="82">
        <v>1.2699999999999999E-2</v>
      </c>
      <c r="L53" s="84" t="s">
        <v>352</v>
      </c>
      <c r="M53" s="92">
        <v>-0.124472088403835</v>
      </c>
      <c r="N53" s="92">
        <v>-0.104470879433972</v>
      </c>
    </row>
    <row r="54" spans="1:14" ht="28" customHeight="1" x14ac:dyDescent="0.2">
      <c r="A54" s="102" t="s">
        <v>310</v>
      </c>
      <c r="B54" s="103">
        <v>84</v>
      </c>
      <c r="C54" s="104">
        <v>0.16512096203299401</v>
      </c>
      <c r="D54" s="104">
        <v>6.6634798351477106E-2</v>
      </c>
      <c r="E54" s="104">
        <v>9.8486163681517094E-2</v>
      </c>
      <c r="F54" s="105">
        <v>88.539844462968503</v>
      </c>
      <c r="G54" s="106" t="s">
        <v>278</v>
      </c>
      <c r="H54" s="103">
        <v>64</v>
      </c>
      <c r="I54" s="104">
        <v>0.18360000000000001</v>
      </c>
      <c r="J54" s="104">
        <v>7.1599999999999997E-2</v>
      </c>
      <c r="K54" s="104">
        <v>0.112</v>
      </c>
      <c r="L54" s="106" t="s">
        <v>360</v>
      </c>
      <c r="M54" s="104">
        <v>1.847903796700601E-2</v>
      </c>
      <c r="N54" s="104">
        <v>1.351383631848291E-2</v>
      </c>
    </row>
    <row r="55" spans="1:14" ht="28" customHeight="1" x14ac:dyDescent="0.2">
      <c r="A55" s="80" t="s">
        <v>279</v>
      </c>
      <c r="B55" s="81">
        <v>30</v>
      </c>
      <c r="C55" s="82">
        <v>0.127832862927518</v>
      </c>
      <c r="D55" s="82">
        <v>7.21767867530511E-2</v>
      </c>
      <c r="E55" s="82">
        <v>5.5656076174467099E-2</v>
      </c>
      <c r="F55" s="95">
        <v>42.1764092619363</v>
      </c>
      <c r="G55" s="84" t="s">
        <v>279</v>
      </c>
      <c r="H55" s="81">
        <v>34</v>
      </c>
      <c r="I55" s="82">
        <v>0.12189999999999999</v>
      </c>
      <c r="J55" s="82">
        <v>6.7799999999999999E-2</v>
      </c>
      <c r="K55" s="82">
        <v>5.4199999999999998E-2</v>
      </c>
      <c r="L55" s="84" t="s">
        <v>352</v>
      </c>
      <c r="M55" s="83">
        <v>-5.9328629275180039E-3</v>
      </c>
      <c r="N55" s="83">
        <v>-1.4560761744671011E-3</v>
      </c>
    </row>
    <row r="56" spans="1:14" ht="28" customHeight="1" x14ac:dyDescent="0.2">
      <c r="A56" s="80" t="s">
        <v>280</v>
      </c>
      <c r="B56" s="81">
        <v>7</v>
      </c>
      <c r="C56" s="82">
        <v>0.16372391783472201</v>
      </c>
      <c r="D56" s="82">
        <v>7.7168358176730997E-2</v>
      </c>
      <c r="E56" s="82">
        <v>8.6555559657990402E-2</v>
      </c>
      <c r="F56" s="95">
        <v>59.595995746165897</v>
      </c>
      <c r="G56" s="84" t="s">
        <v>280</v>
      </c>
      <c r="H56" s="81">
        <v>14</v>
      </c>
      <c r="I56" s="82">
        <v>0.34949999999999998</v>
      </c>
      <c r="J56" s="82">
        <v>9.5100000000000004E-2</v>
      </c>
      <c r="K56" s="82">
        <v>0.25440000000000002</v>
      </c>
      <c r="L56" s="84" t="s">
        <v>352</v>
      </c>
      <c r="M56" s="101">
        <v>0.18577608216527799</v>
      </c>
      <c r="N56" s="101">
        <v>0.1678444403420096</v>
      </c>
    </row>
    <row r="57" spans="1:14" ht="28" customHeight="1" x14ac:dyDescent="0.2">
      <c r="A57" s="80" t="s">
        <v>281</v>
      </c>
      <c r="B57" s="81">
        <v>87</v>
      </c>
      <c r="C57" s="82">
        <v>0.15516736108951601</v>
      </c>
      <c r="D57" s="82">
        <v>7.0021156146818697E-2</v>
      </c>
      <c r="E57" s="82">
        <v>8.5146204942697701E-2</v>
      </c>
      <c r="F57" s="95">
        <v>52.260174242502998</v>
      </c>
      <c r="G57" s="84" t="s">
        <v>281</v>
      </c>
      <c r="H57" s="81">
        <v>62</v>
      </c>
      <c r="I57" s="82">
        <v>0.16109999999999999</v>
      </c>
      <c r="J57" s="82">
        <v>7.22E-2</v>
      </c>
      <c r="K57" s="82">
        <v>8.8999999999999996E-2</v>
      </c>
      <c r="L57" s="84" t="s">
        <v>352</v>
      </c>
      <c r="M57" s="82">
        <v>5.9326389104839838E-3</v>
      </c>
      <c r="N57" s="82">
        <v>3.853795057302295E-3</v>
      </c>
    </row>
    <row r="58" spans="1:14" ht="28" customHeight="1" x14ac:dyDescent="0.2">
      <c r="A58" s="80" t="s">
        <v>282</v>
      </c>
      <c r="B58" s="81">
        <v>21</v>
      </c>
      <c r="C58" s="82">
        <v>0.13226390342291</v>
      </c>
      <c r="D58" s="82">
        <v>6.8436274458291702E-2</v>
      </c>
      <c r="E58" s="82">
        <v>6.3827628964617703E-2</v>
      </c>
      <c r="F58" s="95">
        <v>237.43756262386901</v>
      </c>
      <c r="G58" s="84" t="s">
        <v>282</v>
      </c>
      <c r="H58" s="81">
        <v>23</v>
      </c>
      <c r="I58" s="82">
        <v>0.13589999999999999</v>
      </c>
      <c r="J58" s="82">
        <v>7.2700000000000001E-2</v>
      </c>
      <c r="K58" s="82">
        <v>6.3200000000000006E-2</v>
      </c>
      <c r="L58" s="84" t="s">
        <v>352</v>
      </c>
      <c r="M58" s="82">
        <v>3.6360965770899918E-3</v>
      </c>
      <c r="N58" s="83">
        <v>-6.2762896461769635E-4</v>
      </c>
    </row>
    <row r="59" spans="1:14" ht="28" customHeight="1" x14ac:dyDescent="0.2">
      <c r="A59" s="80" t="s">
        <v>283</v>
      </c>
      <c r="B59" s="81">
        <v>21</v>
      </c>
      <c r="C59" s="82">
        <v>7.0710986783810006E-2</v>
      </c>
      <c r="D59" s="82">
        <v>5.9428779765358999E-2</v>
      </c>
      <c r="E59" s="82">
        <v>1.1282207018451E-2</v>
      </c>
      <c r="F59" s="95">
        <v>53.099749405969099</v>
      </c>
      <c r="G59" s="84" t="s">
        <v>283</v>
      </c>
      <c r="H59" s="81">
        <v>15</v>
      </c>
      <c r="I59" s="82">
        <v>6.7599999999999993E-2</v>
      </c>
      <c r="J59" s="82">
        <v>7.2400000000000006E-2</v>
      </c>
      <c r="K59" s="82">
        <v>-4.7999999999999996E-3</v>
      </c>
      <c r="L59" s="84" t="s">
        <v>352</v>
      </c>
      <c r="M59" s="83">
        <v>-3.110986783810013E-3</v>
      </c>
      <c r="N59" s="83">
        <v>-1.6082207018450999E-2</v>
      </c>
    </row>
    <row r="60" spans="1:14" ht="28" customHeight="1" x14ac:dyDescent="0.2">
      <c r="A60" s="80" t="s">
        <v>170</v>
      </c>
      <c r="B60" s="81">
        <v>4</v>
      </c>
      <c r="C60" s="82">
        <v>0.237985329465395</v>
      </c>
      <c r="D60" s="82">
        <v>7.5935906326337094E-2</v>
      </c>
      <c r="E60" s="82">
        <v>0.16204942313905801</v>
      </c>
      <c r="F60" s="95">
        <v>6.4444904821113598</v>
      </c>
      <c r="G60" s="84" t="s">
        <v>170</v>
      </c>
      <c r="H60" s="81">
        <v>3</v>
      </c>
      <c r="I60" s="82">
        <v>3.1699999999999999E-2</v>
      </c>
      <c r="J60" s="82">
        <v>4.48E-2</v>
      </c>
      <c r="K60" s="82">
        <v>-1.3100000000000001E-2</v>
      </c>
      <c r="L60" s="84" t="s">
        <v>369</v>
      </c>
      <c r="M60" s="92">
        <v>-0.20628532946539499</v>
      </c>
      <c r="N60" s="92">
        <v>-0.17514942313905801</v>
      </c>
    </row>
    <row r="61" spans="1:14" ht="28" customHeight="1" x14ac:dyDescent="0.2">
      <c r="A61" s="96" t="s">
        <v>146</v>
      </c>
      <c r="B61" s="97">
        <v>104</v>
      </c>
      <c r="C61" s="98">
        <v>0.18347088165325301</v>
      </c>
      <c r="D61" s="98">
        <v>8.6148424288746403E-2</v>
      </c>
      <c r="E61" s="98">
        <v>9.7322457364506496E-2</v>
      </c>
      <c r="F61" s="99">
        <v>114.820709074859</v>
      </c>
      <c r="G61" s="100" t="s">
        <v>146</v>
      </c>
      <c r="H61" s="97">
        <v>66</v>
      </c>
      <c r="I61" s="98">
        <v>0.27229999999999999</v>
      </c>
      <c r="J61" s="98">
        <v>0.1055</v>
      </c>
      <c r="K61" s="98">
        <v>0.1668</v>
      </c>
      <c r="L61" s="100" t="s">
        <v>418</v>
      </c>
      <c r="M61" s="115">
        <v>8.8829118346746977E-2</v>
      </c>
      <c r="N61" s="115">
        <v>6.9477542635493508E-2</v>
      </c>
    </row>
    <row r="62" spans="1:14" ht="28" customHeight="1" x14ac:dyDescent="0.2">
      <c r="A62" s="96" t="s">
        <v>286</v>
      </c>
      <c r="B62" s="97">
        <v>51</v>
      </c>
      <c r="C62" s="98">
        <v>7.7937357793291903E-2</v>
      </c>
      <c r="D62" s="98">
        <v>8.9276170442043903E-2</v>
      </c>
      <c r="E62" s="98">
        <v>-1.1338812648752E-2</v>
      </c>
      <c r="F62" s="99">
        <v>24.313176997935901</v>
      </c>
      <c r="G62" s="100" t="s">
        <v>286</v>
      </c>
      <c r="H62" s="97">
        <v>31</v>
      </c>
      <c r="I62" s="98">
        <v>0.28399999999999997</v>
      </c>
      <c r="J62" s="98">
        <v>9.8900000000000002E-2</v>
      </c>
      <c r="K62" s="98">
        <v>0.18509999999999999</v>
      </c>
      <c r="L62" s="100" t="s">
        <v>419</v>
      </c>
      <c r="M62" s="115">
        <v>0.20606264220670811</v>
      </c>
      <c r="N62" s="115">
        <v>0.19643881264875199</v>
      </c>
    </row>
    <row r="63" spans="1:14" ht="28" customHeight="1" x14ac:dyDescent="0.2">
      <c r="A63" s="80" t="s">
        <v>287</v>
      </c>
      <c r="B63" s="81">
        <v>14</v>
      </c>
      <c r="C63" s="82">
        <v>6.63894846543433E-2</v>
      </c>
      <c r="D63" s="82">
        <v>9.0076094373812296E-2</v>
      </c>
      <c r="E63" s="82">
        <v>-2.3686609719468999E-2</v>
      </c>
      <c r="F63" s="95">
        <v>8.6799508460291097</v>
      </c>
      <c r="G63" s="84" t="s">
        <v>287</v>
      </c>
      <c r="H63" s="81">
        <v>8</v>
      </c>
      <c r="I63" s="82">
        <v>0.11990000000000001</v>
      </c>
      <c r="J63" s="82">
        <v>6.6900000000000001E-2</v>
      </c>
      <c r="K63" s="82">
        <v>5.2999999999999999E-2</v>
      </c>
      <c r="L63" s="84" t="s">
        <v>352</v>
      </c>
      <c r="M63" s="101">
        <v>5.3510515345656713E-2</v>
      </c>
      <c r="N63" s="101">
        <v>7.6686609719469001E-2</v>
      </c>
    </row>
    <row r="64" spans="1:14" ht="28" customHeight="1" x14ac:dyDescent="0.2">
      <c r="A64" s="80" t="s">
        <v>288</v>
      </c>
      <c r="B64" s="81">
        <v>14</v>
      </c>
      <c r="C64" s="82">
        <v>0.25112009304226401</v>
      </c>
      <c r="D64" s="82">
        <v>6.9620188345068904E-2</v>
      </c>
      <c r="E64" s="82">
        <v>0.18149990469719501</v>
      </c>
      <c r="F64" s="95">
        <v>14.4628260269044</v>
      </c>
      <c r="G64" s="84" t="s">
        <v>288</v>
      </c>
      <c r="H64" s="81">
        <v>11</v>
      </c>
      <c r="I64" s="82">
        <v>0.20930000000000001</v>
      </c>
      <c r="J64" s="82">
        <v>8.0100000000000005E-2</v>
      </c>
      <c r="K64" s="82">
        <v>0.12920000000000001</v>
      </c>
      <c r="L64" s="84" t="s">
        <v>352</v>
      </c>
      <c r="M64" s="83">
        <v>-4.1820093042264E-2</v>
      </c>
      <c r="N64" s="92">
        <v>-5.2299904697194997E-2</v>
      </c>
    </row>
    <row r="65" spans="1:14" ht="28" customHeight="1" x14ac:dyDescent="0.2">
      <c r="A65" s="118" t="s">
        <v>312</v>
      </c>
      <c r="B65" s="119"/>
      <c r="C65" s="120"/>
      <c r="D65" s="120"/>
      <c r="E65" s="120"/>
      <c r="F65" s="121"/>
      <c r="G65" s="122"/>
      <c r="H65" s="119">
        <v>77</v>
      </c>
      <c r="I65" s="120">
        <v>0.2702</v>
      </c>
      <c r="J65" s="120">
        <v>8.4400000000000003E-2</v>
      </c>
      <c r="K65" s="120">
        <v>0.1857</v>
      </c>
      <c r="L65" s="122" t="s">
        <v>373</v>
      </c>
      <c r="M65" s="120"/>
      <c r="N65" s="120"/>
    </row>
    <row r="66" spans="1:14" ht="28" customHeight="1" x14ac:dyDescent="0.2">
      <c r="A66" s="109" t="s">
        <v>166</v>
      </c>
      <c r="B66" s="110">
        <v>330</v>
      </c>
      <c r="C66" s="111">
        <v>0.21663399875877401</v>
      </c>
      <c r="D66" s="111">
        <v>8.2037769031074195E-2</v>
      </c>
      <c r="E66" s="111">
        <v>0.1345962297277</v>
      </c>
      <c r="F66" s="112">
        <v>97.343216761185005</v>
      </c>
      <c r="G66" s="113" t="s">
        <v>165</v>
      </c>
      <c r="H66" s="110">
        <v>29</v>
      </c>
      <c r="I66" s="111">
        <v>3.4299999999999997E-2</v>
      </c>
      <c r="J66" s="111">
        <v>0.1066</v>
      </c>
      <c r="K66" s="111">
        <v>-7.22E-2</v>
      </c>
      <c r="L66" s="113" t="s">
        <v>420</v>
      </c>
      <c r="M66" s="114">
        <v>-0.18233399875877401</v>
      </c>
      <c r="N66" s="114">
        <v>-0.20679622972770001</v>
      </c>
    </row>
    <row r="67" spans="1:14" ht="28" customHeight="1" x14ac:dyDescent="0.2">
      <c r="A67" s="102" t="s">
        <v>162</v>
      </c>
      <c r="B67" s="103">
        <v>273</v>
      </c>
      <c r="C67" s="104">
        <v>0.46272537348946002</v>
      </c>
      <c r="D67" s="104">
        <v>8.2372450750018297E-2</v>
      </c>
      <c r="E67" s="104">
        <v>0.38035292273944199</v>
      </c>
      <c r="F67" s="105">
        <v>110.23837260728899</v>
      </c>
      <c r="G67" s="106" t="s">
        <v>161</v>
      </c>
      <c r="H67" s="103">
        <v>309</v>
      </c>
      <c r="I67" s="104">
        <v>0.29320000000000002</v>
      </c>
      <c r="J67" s="104">
        <v>9.3399999999999997E-2</v>
      </c>
      <c r="K67" s="104">
        <v>0.19969999999999999</v>
      </c>
      <c r="L67" s="106" t="s">
        <v>421</v>
      </c>
      <c r="M67" s="107">
        <v>-0.16952537348946001</v>
      </c>
      <c r="N67" s="107">
        <v>-0.180652922739442</v>
      </c>
    </row>
    <row r="68" spans="1:14" ht="28" customHeight="1" x14ac:dyDescent="0.2">
      <c r="A68" s="96" t="s">
        <v>14</v>
      </c>
      <c r="B68" s="97">
        <v>37</v>
      </c>
      <c r="C68" s="98">
        <v>7.98850389732393E-2</v>
      </c>
      <c r="D68" s="98">
        <v>7.6597728786741703E-2</v>
      </c>
      <c r="E68" s="98">
        <v>3.2873101864976302E-3</v>
      </c>
      <c r="F68" s="99">
        <v>44.840852518943798</v>
      </c>
      <c r="G68" s="100" t="s">
        <v>14</v>
      </c>
      <c r="H68" s="97">
        <v>19</v>
      </c>
      <c r="I68" s="98">
        <v>6.7199999999999996E-2</v>
      </c>
      <c r="J68" s="98">
        <v>7.7600000000000002E-2</v>
      </c>
      <c r="K68" s="98">
        <v>-1.04E-2</v>
      </c>
      <c r="L68" s="100" t="s">
        <v>422</v>
      </c>
      <c r="M68" s="117">
        <v>-1.2685038973239301E-2</v>
      </c>
      <c r="N68" s="117">
        <v>-1.3687310186497629E-2</v>
      </c>
    </row>
    <row r="69" spans="1:14" ht="28" customHeight="1" x14ac:dyDescent="0.2">
      <c r="A69" s="80" t="s">
        <v>289</v>
      </c>
      <c r="B69" s="81">
        <v>28</v>
      </c>
      <c r="C69" s="82">
        <v>-5.97820447258934E-3</v>
      </c>
      <c r="D69" s="82">
        <v>5.8793575495040197E-2</v>
      </c>
      <c r="E69" s="82">
        <v>-6.4771779967629506E-2</v>
      </c>
      <c r="F69" s="95">
        <v>115.844238779393</v>
      </c>
      <c r="G69" s="84" t="s">
        <v>289</v>
      </c>
      <c r="H69" s="81">
        <v>12</v>
      </c>
      <c r="I69" s="82">
        <v>0.1037</v>
      </c>
      <c r="J69" s="82">
        <v>5.4800000000000001E-2</v>
      </c>
      <c r="K69" s="82">
        <v>4.8899999999999999E-2</v>
      </c>
      <c r="L69" s="84" t="s">
        <v>352</v>
      </c>
      <c r="M69" s="101">
        <v>0.1096782044725893</v>
      </c>
      <c r="N69" s="101">
        <v>0.1136717799676295</v>
      </c>
    </row>
    <row r="70" spans="1:14" ht="28" customHeight="1" x14ac:dyDescent="0.2">
      <c r="A70" s="96" t="s">
        <v>150</v>
      </c>
      <c r="B70" s="97">
        <v>131</v>
      </c>
      <c r="C70" s="98">
        <v>0.23433732730964099</v>
      </c>
      <c r="D70" s="98">
        <v>8.5498623709759303E-2</v>
      </c>
      <c r="E70" s="98">
        <v>0.14883870359988199</v>
      </c>
      <c r="F70" s="99">
        <v>96.751262831703599</v>
      </c>
      <c r="G70" s="100" t="s">
        <v>150</v>
      </c>
      <c r="H70" s="97">
        <v>57</v>
      </c>
      <c r="I70" s="98">
        <v>0.25469999999999998</v>
      </c>
      <c r="J70" s="98">
        <v>7.7200000000000005E-2</v>
      </c>
      <c r="K70" s="98">
        <v>0.17749999999999999</v>
      </c>
      <c r="L70" s="100" t="s">
        <v>423</v>
      </c>
      <c r="M70" s="98">
        <v>2.0362672690358991E-2</v>
      </c>
      <c r="N70" s="98">
        <v>2.8661296400118001E-2</v>
      </c>
    </row>
    <row r="71" spans="1:14" ht="28" customHeight="1" x14ac:dyDescent="0.2">
      <c r="A71" s="80" t="s">
        <v>290</v>
      </c>
      <c r="B71" s="81">
        <v>82</v>
      </c>
      <c r="C71" s="82">
        <v>0.14482596674686599</v>
      </c>
      <c r="D71" s="82">
        <v>6.8231779147918906E-2</v>
      </c>
      <c r="E71" s="82">
        <v>7.6594187598946803E-2</v>
      </c>
      <c r="F71" s="95">
        <v>233.94871263153499</v>
      </c>
      <c r="G71" s="84" t="s">
        <v>290</v>
      </c>
      <c r="H71" s="81">
        <v>39</v>
      </c>
      <c r="I71" s="82">
        <v>0.12039999999999999</v>
      </c>
      <c r="J71" s="82">
        <v>5.3900000000000003E-2</v>
      </c>
      <c r="K71" s="82">
        <v>6.6500000000000004E-2</v>
      </c>
      <c r="L71" s="84" t="s">
        <v>352</v>
      </c>
      <c r="M71" s="83">
        <v>-2.442596674686599E-2</v>
      </c>
      <c r="N71" s="83">
        <v>-1.0094187598946799E-2</v>
      </c>
    </row>
    <row r="72" spans="1:14" ht="28" customHeight="1" x14ac:dyDescent="0.2">
      <c r="A72" s="80" t="s">
        <v>292</v>
      </c>
      <c r="B72" s="81">
        <v>12</v>
      </c>
      <c r="C72" s="82">
        <v>1.0973373412040099</v>
      </c>
      <c r="D72" s="82">
        <v>7.0716594767308502E-2</v>
      </c>
      <c r="E72" s="82">
        <v>1.0266207464367001</v>
      </c>
      <c r="F72" s="95">
        <v>21.3354799784973</v>
      </c>
      <c r="G72" s="84" t="s">
        <v>292</v>
      </c>
      <c r="H72" s="81">
        <v>10</v>
      </c>
      <c r="I72" s="82">
        <v>0.63080000000000003</v>
      </c>
      <c r="J72" s="82">
        <v>6.9400000000000003E-2</v>
      </c>
      <c r="K72" s="82">
        <v>0.56140000000000001</v>
      </c>
      <c r="L72" s="84" t="s">
        <v>352</v>
      </c>
      <c r="M72" s="92">
        <v>-0.46653734120400991</v>
      </c>
      <c r="N72" s="92">
        <v>-0.46522074643670008</v>
      </c>
    </row>
    <row r="73" spans="1:14" ht="28" customHeight="1" x14ac:dyDescent="0.2">
      <c r="A73" s="80" t="s">
        <v>297</v>
      </c>
      <c r="B73" s="81">
        <v>7766</v>
      </c>
      <c r="C73" s="82">
        <v>6.5234661707230204E-2</v>
      </c>
      <c r="D73" s="82">
        <v>6.9410035777636103E-2</v>
      </c>
      <c r="E73" s="82">
        <v>-4.1753740704058599E-3</v>
      </c>
      <c r="F73" s="95">
        <v>18678.098033044</v>
      </c>
      <c r="G73" s="84" t="s">
        <v>297</v>
      </c>
      <c r="H73" s="81">
        <v>5994</v>
      </c>
      <c r="I73" s="82">
        <v>8.9599999999999999E-2</v>
      </c>
      <c r="J73" s="82">
        <v>6.9599999999999995E-2</v>
      </c>
      <c r="K73" s="82">
        <v>1.9900000000000001E-2</v>
      </c>
      <c r="L73" s="84" t="s">
        <v>352</v>
      </c>
      <c r="M73" s="82">
        <v>2.4365338292769791E-2</v>
      </c>
      <c r="N73" s="82">
        <v>2.4075374070405858E-2</v>
      </c>
    </row>
    <row r="74" spans="1:14" ht="28" customHeight="1" x14ac:dyDescent="0.2">
      <c r="A74" s="118" t="s">
        <v>320</v>
      </c>
      <c r="B74" s="119"/>
      <c r="C74" s="120"/>
      <c r="D74" s="120"/>
      <c r="E74" s="120"/>
      <c r="F74" s="121"/>
      <c r="G74" s="122"/>
      <c r="H74" s="119">
        <v>4822</v>
      </c>
      <c r="I74" s="120">
        <v>0.1507</v>
      </c>
      <c r="J74" s="120">
        <v>7.7200000000000005E-2</v>
      </c>
      <c r="K74" s="120">
        <v>7.3499999999999996E-2</v>
      </c>
      <c r="L74" s="122" t="s">
        <v>424</v>
      </c>
      <c r="M74" s="120"/>
      <c r="N74" s="120"/>
    </row>
    <row r="75" spans="1:14" ht="28" customHeight="1" x14ac:dyDescent="0.2">
      <c r="A75" s="80" t="s">
        <v>293</v>
      </c>
      <c r="B75" s="81">
        <v>22</v>
      </c>
      <c r="C75" s="82">
        <v>0.13832100889011201</v>
      </c>
      <c r="D75" s="82">
        <v>7.3660378727284606E-2</v>
      </c>
      <c r="E75" s="82">
        <v>6.4660630162826999E-2</v>
      </c>
      <c r="F75" s="95">
        <v>44.808869735409999</v>
      </c>
      <c r="G75" s="84" t="s">
        <v>293</v>
      </c>
      <c r="H75" s="81">
        <v>19</v>
      </c>
      <c r="I75" s="82">
        <v>0.13</v>
      </c>
      <c r="J75" s="82">
        <v>6.7199999999999996E-2</v>
      </c>
      <c r="K75" s="82">
        <v>6.2799999999999995E-2</v>
      </c>
      <c r="L75" s="84" t="s">
        <v>352</v>
      </c>
      <c r="M75" s="83">
        <v>-8.3210088901120027E-3</v>
      </c>
      <c r="N75" s="83">
        <v>-1.8606301628270041E-3</v>
      </c>
    </row>
    <row r="76" spans="1:14" ht="28" customHeight="1" x14ac:dyDescent="0.2">
      <c r="A76" s="102" t="s">
        <v>313</v>
      </c>
      <c r="B76" s="103">
        <v>10</v>
      </c>
      <c r="C76" s="104">
        <v>0.161313735658867</v>
      </c>
      <c r="D76" s="104">
        <v>7.5863556769284607E-2</v>
      </c>
      <c r="E76" s="104">
        <v>8.5450178889582895E-2</v>
      </c>
      <c r="F76" s="105">
        <v>74.410541065742294</v>
      </c>
      <c r="G76" s="106" t="s">
        <v>272</v>
      </c>
      <c r="H76" s="103">
        <v>4</v>
      </c>
      <c r="I76" s="104">
        <v>0.1424</v>
      </c>
      <c r="J76" s="104">
        <v>7.2700000000000001E-2</v>
      </c>
      <c r="K76" s="104">
        <v>6.9699999999999998E-2</v>
      </c>
      <c r="L76" s="106" t="s">
        <v>360</v>
      </c>
      <c r="M76" s="123">
        <v>-1.8913735658867E-2</v>
      </c>
      <c r="N76" s="123">
        <v>-1.57501788895829E-2</v>
      </c>
    </row>
    <row r="77" spans="1:14" ht="28" customHeight="1" x14ac:dyDescent="0.2">
      <c r="A77" s="80" t="s">
        <v>294</v>
      </c>
      <c r="B77" s="81">
        <v>28</v>
      </c>
      <c r="C77" s="82">
        <v>0.113596604645888</v>
      </c>
      <c r="D77" s="82">
        <v>6.7273607930609297E-2</v>
      </c>
      <c r="E77" s="82">
        <v>4.6322996715279098E-2</v>
      </c>
      <c r="F77" s="95">
        <v>47.090401100958204</v>
      </c>
      <c r="G77" s="84" t="s">
        <v>294</v>
      </c>
      <c r="H77" s="81">
        <v>26</v>
      </c>
      <c r="I77" s="82">
        <v>9.2999999999999999E-2</v>
      </c>
      <c r="J77" s="82">
        <v>7.5200000000000003E-2</v>
      </c>
      <c r="K77" s="82">
        <v>1.78E-2</v>
      </c>
      <c r="L77" s="84" t="s">
        <v>352</v>
      </c>
      <c r="M77" s="83">
        <v>-2.0596604645888E-2</v>
      </c>
      <c r="N77" s="83">
        <v>-2.8522996715279102E-2</v>
      </c>
    </row>
    <row r="78" spans="1:14" ht="28" customHeight="1" x14ac:dyDescent="0.2">
      <c r="A78" s="80" t="s">
        <v>295</v>
      </c>
      <c r="B78" s="81">
        <v>20</v>
      </c>
      <c r="C78" s="82">
        <v>6.9332364139166699E-2</v>
      </c>
      <c r="D78" s="82">
        <v>4.6060693192900001E-2</v>
      </c>
      <c r="E78" s="82">
        <v>2.3271670946266702E-2</v>
      </c>
      <c r="F78" s="95">
        <v>227.70827171703999</v>
      </c>
      <c r="G78" s="84" t="s">
        <v>295</v>
      </c>
      <c r="H78" s="81">
        <v>14</v>
      </c>
      <c r="I78" s="82">
        <v>5.9900000000000002E-2</v>
      </c>
      <c r="J78" s="82">
        <v>4.36E-2</v>
      </c>
      <c r="K78" s="82">
        <v>1.6400000000000001E-2</v>
      </c>
      <c r="L78" s="84" t="s">
        <v>352</v>
      </c>
      <c r="M78" s="83">
        <v>-9.4323641391666976E-3</v>
      </c>
      <c r="N78" s="83">
        <v>-6.8716709462667003E-3</v>
      </c>
    </row>
    <row r="79" spans="1:14" ht="28" customHeight="1" x14ac:dyDescent="0.2">
      <c r="A79" s="80" t="s">
        <v>296</v>
      </c>
      <c r="B79" s="81">
        <v>20</v>
      </c>
      <c r="C79" s="82">
        <v>8.5410828901033506E-2</v>
      </c>
      <c r="D79" s="82">
        <v>5.8718015810396797E-2</v>
      </c>
      <c r="E79" s="82">
        <v>2.6692813090636699E-2</v>
      </c>
      <c r="F79" s="95">
        <v>15.4347894083173</v>
      </c>
      <c r="G79" s="84" t="s">
        <v>296</v>
      </c>
      <c r="H79" s="81">
        <v>14</v>
      </c>
      <c r="I79" s="82">
        <v>8.9599999999999999E-2</v>
      </c>
      <c r="J79" s="82">
        <v>4.9299999999999997E-2</v>
      </c>
      <c r="K79" s="82">
        <v>4.0300000000000002E-2</v>
      </c>
      <c r="L79" s="84" t="s">
        <v>352</v>
      </c>
      <c r="M79" s="82">
        <v>4.1891710989664932E-3</v>
      </c>
      <c r="N79" s="82">
        <v>1.36071869093633E-2</v>
      </c>
    </row>
    <row r="81" spans="1:14" ht="28" customHeight="1" x14ac:dyDescent="0.2">
      <c r="A81" s="338" t="s">
        <v>425</v>
      </c>
      <c r="B81" s="309"/>
      <c r="C81" s="309"/>
      <c r="D81" s="309"/>
      <c r="E81" s="309"/>
      <c r="F81" s="309"/>
      <c r="G81" s="309"/>
      <c r="H81" s="309"/>
      <c r="I81" s="309"/>
      <c r="J81" s="309"/>
      <c r="K81" s="309"/>
      <c r="L81" s="309"/>
      <c r="M81" s="309"/>
      <c r="N81" s="309"/>
    </row>
  </sheetData>
  <mergeCells count="7">
    <mergeCell ref="A1:N1"/>
    <mergeCell ref="B4:F4"/>
    <mergeCell ref="H4:K4"/>
    <mergeCell ref="A3:N3"/>
    <mergeCell ref="A2:N2"/>
    <mergeCell ref="A81:N81"/>
    <mergeCell ref="M4:N4"/>
  </mergeCells>
  <pageMargins left="0.75" right="0.75" top="1" bottom="1" header="0.5" footer="0.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B1:O44"/>
  <sheetViews>
    <sheetView showGridLines="0" zoomScaleNormal="100" workbookViewId="0">
      <selection activeCell="B33" sqref="B33"/>
    </sheetView>
  </sheetViews>
  <sheetFormatPr baseColWidth="10" defaultColWidth="8.6640625" defaultRowHeight="15" x14ac:dyDescent="0.2"/>
  <cols>
    <col min="1" max="1" width="2" customWidth="1"/>
    <col min="2" max="2" width="36" customWidth="1"/>
    <col min="3" max="3" width="9" customWidth="1"/>
    <col min="4" max="6" width="12" customWidth="1"/>
    <col min="7" max="7" width="2" customWidth="1"/>
    <col min="8" max="8" width="9" customWidth="1"/>
    <col min="9" max="11" width="12" customWidth="1"/>
    <col min="12" max="12" width="2" customWidth="1"/>
    <col min="13" max="14" width="13" customWidth="1"/>
    <col min="15" max="15" width="28" customWidth="1"/>
  </cols>
  <sheetData>
    <row r="1" spans="2:15" ht="24" customHeight="1" x14ac:dyDescent="0.2">
      <c r="B1" s="310" t="s">
        <v>426</v>
      </c>
      <c r="C1" s="309"/>
      <c r="D1" s="309"/>
      <c r="E1" s="309"/>
      <c r="F1" s="309"/>
      <c r="G1" s="309"/>
      <c r="H1" s="309"/>
      <c r="I1" s="309"/>
      <c r="J1" s="309"/>
      <c r="K1" s="309"/>
      <c r="L1" s="309"/>
      <c r="M1" s="309"/>
      <c r="N1" s="309"/>
      <c r="O1" s="309"/>
    </row>
    <row r="2" spans="2:15" ht="13.5" customHeight="1" x14ac:dyDescent="0.2">
      <c r="B2" s="318" t="s">
        <v>427</v>
      </c>
      <c r="C2" s="309"/>
      <c r="D2" s="309"/>
      <c r="E2" s="309"/>
      <c r="F2" s="309"/>
      <c r="G2" s="309"/>
      <c r="H2" s="309"/>
      <c r="I2" s="309"/>
      <c r="J2" s="309"/>
      <c r="K2" s="309"/>
      <c r="L2" s="309"/>
      <c r="M2" s="309"/>
      <c r="N2" s="309"/>
      <c r="O2" s="309"/>
    </row>
    <row r="3" spans="2:15" ht="19.5" customHeight="1" x14ac:dyDescent="0.2">
      <c r="B3" s="342" t="s">
        <v>428</v>
      </c>
      <c r="C3" s="312"/>
      <c r="D3" s="312"/>
      <c r="E3" s="312"/>
      <c r="F3" s="312"/>
      <c r="H3" s="341" t="s">
        <v>429</v>
      </c>
      <c r="I3" s="312"/>
      <c r="J3" s="312"/>
      <c r="K3" s="312"/>
      <c r="L3" s="312"/>
      <c r="M3" s="343" t="s">
        <v>430</v>
      </c>
      <c r="N3" s="312"/>
    </row>
    <row r="4" spans="2:15" ht="27.75" customHeight="1" x14ac:dyDescent="0.2">
      <c r="B4" s="4" t="s">
        <v>431</v>
      </c>
      <c r="C4" s="4" t="s">
        <v>400</v>
      </c>
      <c r="D4" s="4" t="s">
        <v>337</v>
      </c>
      <c r="E4" s="4" t="s">
        <v>401</v>
      </c>
      <c r="F4" s="4" t="s">
        <v>338</v>
      </c>
      <c r="G4" s="30"/>
      <c r="H4" s="20" t="s">
        <v>404</v>
      </c>
      <c r="I4" s="20" t="s">
        <v>345</v>
      </c>
      <c r="J4" s="20" t="s">
        <v>405</v>
      </c>
      <c r="K4" s="20" t="s">
        <v>346</v>
      </c>
      <c r="L4" s="30"/>
      <c r="M4" s="31" t="s">
        <v>406</v>
      </c>
      <c r="N4" s="31" t="s">
        <v>407</v>
      </c>
      <c r="O4" s="31" t="s">
        <v>432</v>
      </c>
    </row>
    <row r="5" spans="2:15" ht="16.5" customHeight="1" x14ac:dyDescent="0.2">
      <c r="B5" s="340" t="s">
        <v>433</v>
      </c>
      <c r="C5" s="309"/>
      <c r="D5" s="309"/>
      <c r="E5" s="309"/>
      <c r="F5" s="309"/>
      <c r="G5" s="309"/>
      <c r="H5" s="309"/>
      <c r="I5" s="309"/>
      <c r="J5" s="309"/>
      <c r="K5" s="309"/>
      <c r="L5" s="309"/>
      <c r="M5" s="309"/>
      <c r="N5" s="309"/>
      <c r="O5" s="309"/>
    </row>
    <row r="6" spans="2:15" ht="37" customHeight="1" x14ac:dyDescent="0.2">
      <c r="B6" s="22" t="s">
        <v>434</v>
      </c>
      <c r="C6" s="6">
        <v>19</v>
      </c>
      <c r="D6" s="7">
        <v>0.128632584490526</v>
      </c>
      <c r="E6" s="7">
        <v>8.0129538014359306E-2</v>
      </c>
      <c r="F6" s="8">
        <v>4.8503046476166801E-2</v>
      </c>
      <c r="G6" s="32"/>
      <c r="H6" s="33">
        <v>14</v>
      </c>
      <c r="I6" s="24">
        <v>0.15740000000000001</v>
      </c>
      <c r="J6" s="24">
        <v>6.4799999999999996E-2</v>
      </c>
      <c r="K6" s="8">
        <v>9.2600000000000002E-2</v>
      </c>
      <c r="L6" s="32"/>
      <c r="M6" s="34">
        <v>2.8767415509473999E-2</v>
      </c>
      <c r="N6" s="34">
        <v>4.4096953523833297E-2</v>
      </c>
      <c r="O6" s="35" t="s">
        <v>435</v>
      </c>
    </row>
    <row r="7" spans="2:15" ht="35" customHeight="1" x14ac:dyDescent="0.2">
      <c r="B7" s="22" t="s">
        <v>436</v>
      </c>
      <c r="C7" s="6">
        <v>47</v>
      </c>
      <c r="D7" s="7">
        <v>0.27277993565763298</v>
      </c>
      <c r="E7" s="7">
        <v>9.5420949931418794E-2</v>
      </c>
      <c r="F7" s="8">
        <v>0.177358985726214</v>
      </c>
      <c r="G7" s="32"/>
      <c r="H7" s="33">
        <v>27</v>
      </c>
      <c r="I7" s="24">
        <v>0.2903</v>
      </c>
      <c r="J7" s="24">
        <v>6.3299999999999995E-2</v>
      </c>
      <c r="K7" s="8">
        <v>0.22700000000000001</v>
      </c>
      <c r="L7" s="32"/>
      <c r="M7" s="13">
        <v>1.75200643423673E-2</v>
      </c>
      <c r="N7" s="34">
        <v>4.9641014273786102E-2</v>
      </c>
      <c r="O7" s="35" t="s">
        <v>437</v>
      </c>
    </row>
    <row r="8" spans="2:15" ht="39" customHeight="1" x14ac:dyDescent="0.2">
      <c r="B8" s="22" t="s">
        <v>438</v>
      </c>
      <c r="C8" s="6">
        <v>97</v>
      </c>
      <c r="D8" s="7">
        <v>0.25286072149787397</v>
      </c>
      <c r="E8" s="7">
        <v>6.7433653631541302E-2</v>
      </c>
      <c r="F8" s="8">
        <v>0.18542706786633301</v>
      </c>
      <c r="G8" s="32"/>
      <c r="H8" s="33">
        <v>78</v>
      </c>
      <c r="I8" s="24">
        <v>0.1595</v>
      </c>
      <c r="J8" s="24">
        <v>5.79E-2</v>
      </c>
      <c r="K8" s="8">
        <v>0.1016</v>
      </c>
      <c r="L8" s="32"/>
      <c r="M8" s="36">
        <v>-9.3360721497874402E-2</v>
      </c>
      <c r="N8" s="36">
        <v>-8.3827067866332997E-2</v>
      </c>
      <c r="O8" s="35" t="s">
        <v>439</v>
      </c>
    </row>
    <row r="9" spans="2:15" ht="33" customHeight="1" x14ac:dyDescent="0.2">
      <c r="B9" s="22" t="s">
        <v>440</v>
      </c>
      <c r="C9" s="6">
        <v>12</v>
      </c>
      <c r="D9" s="7">
        <v>1.0973373412040099</v>
      </c>
      <c r="E9" s="7">
        <v>7.0716594767308502E-2</v>
      </c>
      <c r="F9" s="8">
        <v>1.0266207464367001</v>
      </c>
      <c r="G9" s="32"/>
      <c r="H9" s="33">
        <v>10</v>
      </c>
      <c r="I9" s="24">
        <v>0.63080000000000003</v>
      </c>
      <c r="J9" s="24">
        <v>6.9400000000000003E-2</v>
      </c>
      <c r="K9" s="8">
        <v>0.56140000000000001</v>
      </c>
      <c r="L9" s="32"/>
      <c r="M9" s="36">
        <v>-0.46653734120400597</v>
      </c>
      <c r="N9" s="36">
        <v>-0.46522074643669697</v>
      </c>
      <c r="O9" s="35" t="s">
        <v>441</v>
      </c>
    </row>
    <row r="10" spans="2:15" ht="16.5" customHeight="1" x14ac:dyDescent="0.2">
      <c r="B10" s="340" t="s">
        <v>442</v>
      </c>
      <c r="C10" s="309"/>
      <c r="D10" s="309"/>
      <c r="E10" s="309"/>
      <c r="F10" s="309"/>
      <c r="G10" s="309"/>
      <c r="H10" s="309"/>
      <c r="I10" s="309"/>
      <c r="J10" s="309"/>
      <c r="K10" s="309"/>
      <c r="L10" s="309"/>
      <c r="M10" s="309"/>
      <c r="N10" s="309"/>
      <c r="O10" s="309"/>
    </row>
    <row r="11" spans="2:15" ht="37" customHeight="1" x14ac:dyDescent="0.2">
      <c r="B11" s="22" t="s">
        <v>443</v>
      </c>
      <c r="C11" s="6">
        <v>70</v>
      </c>
      <c r="D11" s="7">
        <v>0.221666713533899</v>
      </c>
      <c r="E11" s="7">
        <v>8.1772835147225401E-2</v>
      </c>
      <c r="F11" s="8">
        <v>0.139893878386674</v>
      </c>
      <c r="G11" s="32"/>
      <c r="H11" s="33">
        <v>35</v>
      </c>
      <c r="I11" s="24">
        <v>0.15770000000000001</v>
      </c>
      <c r="J11" s="24">
        <v>7.1300000000000002E-2</v>
      </c>
      <c r="K11" s="8">
        <v>8.6300000000000002E-2</v>
      </c>
      <c r="L11" s="32"/>
      <c r="M11" s="36">
        <v>-6.3966713533899294E-2</v>
      </c>
      <c r="N11" s="36">
        <v>-5.3593878386674003E-2</v>
      </c>
      <c r="O11" s="35" t="s">
        <v>444</v>
      </c>
    </row>
    <row r="12" spans="2:15" ht="45" customHeight="1" x14ac:dyDescent="0.2">
      <c r="B12" s="22" t="s">
        <v>445</v>
      </c>
      <c r="C12" s="6">
        <v>14</v>
      </c>
      <c r="D12" s="7">
        <v>0.25112009304226401</v>
      </c>
      <c r="E12" s="7">
        <v>6.9620188345068904E-2</v>
      </c>
      <c r="F12" s="8">
        <v>0.18149990469719501</v>
      </c>
      <c r="G12" s="32"/>
      <c r="H12" s="33">
        <v>11</v>
      </c>
      <c r="I12" s="24">
        <v>0.20930000000000001</v>
      </c>
      <c r="J12" s="24">
        <v>8.0100000000000005E-2</v>
      </c>
      <c r="K12" s="8">
        <v>0.12920000000000001</v>
      </c>
      <c r="L12" s="32"/>
      <c r="M12" s="36">
        <v>-4.1820093042263799E-2</v>
      </c>
      <c r="N12" s="36">
        <v>-5.22999046971949E-2</v>
      </c>
      <c r="O12" s="35" t="s">
        <v>446</v>
      </c>
    </row>
    <row r="13" spans="2:15" ht="16.5" customHeight="1" x14ac:dyDescent="0.2">
      <c r="B13" s="340" t="s">
        <v>447</v>
      </c>
      <c r="C13" s="309"/>
      <c r="D13" s="309"/>
      <c r="E13" s="309"/>
      <c r="F13" s="309"/>
      <c r="G13" s="309"/>
      <c r="H13" s="309"/>
      <c r="I13" s="309"/>
      <c r="J13" s="309"/>
      <c r="K13" s="309"/>
      <c r="L13" s="309"/>
      <c r="M13" s="309"/>
      <c r="N13" s="309"/>
      <c r="O13" s="309"/>
    </row>
    <row r="14" spans="2:15" ht="25" customHeight="1" x14ac:dyDescent="0.2">
      <c r="B14" s="22" t="s">
        <v>448</v>
      </c>
      <c r="C14" s="6">
        <v>21</v>
      </c>
      <c r="D14" s="7">
        <v>0.13249279582727799</v>
      </c>
      <c r="E14" s="7">
        <v>7.9765937732172304E-2</v>
      </c>
      <c r="F14" s="8">
        <v>5.2726858095105703E-2</v>
      </c>
      <c r="G14" s="32"/>
      <c r="H14" s="33">
        <v>6</v>
      </c>
      <c r="I14" s="24">
        <v>0.1041</v>
      </c>
      <c r="J14" s="24">
        <v>6.93E-2</v>
      </c>
      <c r="K14" s="8">
        <v>3.49E-2</v>
      </c>
      <c r="L14" s="32"/>
      <c r="M14" s="36">
        <v>-2.8392795827277901E-2</v>
      </c>
      <c r="N14" s="13">
        <v>-1.7826858095105699E-2</v>
      </c>
      <c r="O14" s="35" t="s">
        <v>449</v>
      </c>
    </row>
    <row r="15" spans="2:15" ht="53" customHeight="1" x14ac:dyDescent="0.2">
      <c r="B15" s="37" t="s">
        <v>450</v>
      </c>
      <c r="C15" s="38">
        <v>47</v>
      </c>
      <c r="D15" s="39">
        <v>0.148582307735251</v>
      </c>
      <c r="E15" s="39">
        <v>7.7577801508682306E-2</v>
      </c>
      <c r="F15" s="40">
        <v>7.10045062265688E-2</v>
      </c>
      <c r="G15" s="32"/>
      <c r="H15" s="41">
        <v>29</v>
      </c>
      <c r="I15" s="42">
        <v>3.7199999999999997E-2</v>
      </c>
      <c r="J15" s="42">
        <v>6.2199999999999998E-2</v>
      </c>
      <c r="K15" s="43">
        <v>-2.5000000000000001E-2</v>
      </c>
      <c r="L15" s="32"/>
      <c r="M15" s="36">
        <v>-0.111382307735251</v>
      </c>
      <c r="N15" s="36">
        <v>-9.6004506226568795E-2</v>
      </c>
      <c r="O15" s="35" t="s">
        <v>451</v>
      </c>
    </row>
    <row r="16" spans="2:15" ht="30" customHeight="1" x14ac:dyDescent="0.2">
      <c r="B16" s="44" t="s">
        <v>452</v>
      </c>
      <c r="C16" s="6">
        <v>10</v>
      </c>
      <c r="D16" s="7">
        <v>0.13694612453860699</v>
      </c>
      <c r="E16" s="7">
        <v>8.4416533540110403E-2</v>
      </c>
      <c r="F16" s="8">
        <v>5.2529590998496301E-2</v>
      </c>
      <c r="G16" s="32"/>
      <c r="H16" s="33">
        <v>4</v>
      </c>
      <c r="I16" s="24">
        <v>4.0500000000000001E-2</v>
      </c>
      <c r="J16" s="24">
        <v>5.2299999999999999E-2</v>
      </c>
      <c r="K16" s="11">
        <v>-1.17E-2</v>
      </c>
      <c r="L16" s="32"/>
      <c r="M16" s="36">
        <v>-9.6446124538606695E-2</v>
      </c>
      <c r="N16" s="36">
        <v>-6.4229590998496303E-2</v>
      </c>
      <c r="O16" s="35" t="s">
        <v>453</v>
      </c>
    </row>
    <row r="17" spans="2:15" ht="15.75" customHeight="1" x14ac:dyDescent="0.2">
      <c r="B17" s="22" t="s">
        <v>454</v>
      </c>
      <c r="C17" s="6">
        <v>100</v>
      </c>
      <c r="D17" s="7">
        <v>0.293078462510103</v>
      </c>
      <c r="E17" s="7">
        <v>7.6511047727009507E-2</v>
      </c>
      <c r="F17" s="8">
        <v>0.21656741478309299</v>
      </c>
      <c r="G17" s="32"/>
      <c r="H17" s="33">
        <v>59</v>
      </c>
      <c r="I17" s="24">
        <v>0.1095</v>
      </c>
      <c r="J17" s="24">
        <v>7.2499999999999995E-2</v>
      </c>
      <c r="K17" s="8">
        <v>3.6999999999999998E-2</v>
      </c>
      <c r="L17" s="32"/>
      <c r="M17" s="36">
        <v>-0.18357846251010301</v>
      </c>
      <c r="N17" s="36">
        <v>-0.17956741478309299</v>
      </c>
      <c r="O17" s="35" t="s">
        <v>455</v>
      </c>
    </row>
    <row r="18" spans="2:15" ht="37" customHeight="1" x14ac:dyDescent="0.2">
      <c r="B18" s="45" t="s">
        <v>456</v>
      </c>
      <c r="C18" s="38">
        <v>4</v>
      </c>
      <c r="D18" s="39">
        <v>0.237985329465395</v>
      </c>
      <c r="E18" s="39">
        <v>7.5935906326337094E-2</v>
      </c>
      <c r="F18" s="40">
        <v>0.16204942313905801</v>
      </c>
      <c r="G18" s="32"/>
      <c r="H18" s="41">
        <v>3</v>
      </c>
      <c r="I18" s="42">
        <v>3.1699999999999999E-2</v>
      </c>
      <c r="J18" s="42">
        <v>4.48E-2</v>
      </c>
      <c r="K18" s="43">
        <v>-1.3100000000000001E-2</v>
      </c>
      <c r="L18" s="32"/>
      <c r="M18" s="36">
        <v>-0.20628532946539499</v>
      </c>
      <c r="N18" s="36">
        <v>-0.17514942313905801</v>
      </c>
      <c r="O18" s="35" t="s">
        <v>457</v>
      </c>
    </row>
    <row r="19" spans="2:15" ht="16.5" customHeight="1" x14ac:dyDescent="0.2">
      <c r="B19" s="340" t="s">
        <v>458</v>
      </c>
      <c r="C19" s="309"/>
      <c r="D19" s="309"/>
      <c r="E19" s="309"/>
      <c r="F19" s="309"/>
      <c r="G19" s="309"/>
      <c r="H19" s="309"/>
      <c r="I19" s="309"/>
      <c r="J19" s="309"/>
      <c r="K19" s="309"/>
      <c r="L19" s="309"/>
      <c r="M19" s="309"/>
      <c r="N19" s="309"/>
      <c r="O19" s="309"/>
    </row>
    <row r="20" spans="2:15" ht="39" customHeight="1" x14ac:dyDescent="0.2">
      <c r="B20" s="22" t="s">
        <v>459</v>
      </c>
      <c r="C20" s="6">
        <v>37</v>
      </c>
      <c r="D20" s="7">
        <v>0.144370820730714</v>
      </c>
      <c r="E20" s="7">
        <v>8.2972519940227599E-2</v>
      </c>
      <c r="F20" s="8">
        <v>6.1398300790486103E-2</v>
      </c>
      <c r="G20" s="32"/>
      <c r="H20" s="33">
        <v>41</v>
      </c>
      <c r="I20" s="24">
        <v>0.2016</v>
      </c>
      <c r="J20" s="24">
        <v>7.85E-2</v>
      </c>
      <c r="K20" s="8">
        <v>0.1231</v>
      </c>
      <c r="L20" s="32"/>
      <c r="M20" s="34">
        <v>5.72291792692863E-2</v>
      </c>
      <c r="N20" s="34">
        <v>6.1701699209513898E-2</v>
      </c>
      <c r="O20" s="35" t="s">
        <v>460</v>
      </c>
    </row>
    <row r="21" spans="2:15" ht="40" customHeight="1" x14ac:dyDescent="0.2">
      <c r="B21" s="45" t="s">
        <v>461</v>
      </c>
      <c r="C21" s="38">
        <v>37</v>
      </c>
      <c r="D21" s="39">
        <v>7.98850389732393E-2</v>
      </c>
      <c r="E21" s="39">
        <v>7.6597728786741703E-2</v>
      </c>
      <c r="F21" s="46">
        <v>3.2873101864976302E-3</v>
      </c>
      <c r="G21" s="32"/>
      <c r="H21" s="41">
        <v>19</v>
      </c>
      <c r="I21" s="42">
        <v>6.7199999999999996E-2</v>
      </c>
      <c r="J21" s="42">
        <v>7.7600000000000002E-2</v>
      </c>
      <c r="K21" s="43">
        <v>-1.04E-2</v>
      </c>
      <c r="L21" s="32"/>
      <c r="M21" s="13">
        <v>-1.2685038973239301E-2</v>
      </c>
      <c r="N21" s="13">
        <v>-1.36873101864976E-2</v>
      </c>
      <c r="O21" s="35" t="s">
        <v>462</v>
      </c>
    </row>
    <row r="22" spans="2:15" ht="39" customHeight="1" x14ac:dyDescent="0.2">
      <c r="B22" s="22" t="s">
        <v>463</v>
      </c>
      <c r="C22" s="6">
        <v>134</v>
      </c>
      <c r="D22" s="7">
        <v>0.15120941930755</v>
      </c>
      <c r="E22" s="7">
        <v>8.5511840358150806E-2</v>
      </c>
      <c r="F22" s="8">
        <v>6.5697578949399094E-2</v>
      </c>
      <c r="G22" s="32"/>
      <c r="H22" s="33">
        <v>73</v>
      </c>
      <c r="I22" s="24">
        <v>0.27039999999999997</v>
      </c>
      <c r="J22" s="24">
        <v>8.2000000000000003E-2</v>
      </c>
      <c r="K22" s="8">
        <v>0.1885</v>
      </c>
      <c r="L22" s="32"/>
      <c r="M22" s="34">
        <v>0.11919058069245</v>
      </c>
      <c r="N22" s="34">
        <v>0.122802421050601</v>
      </c>
      <c r="O22" s="35" t="s">
        <v>464</v>
      </c>
    </row>
    <row r="23" spans="2:15" ht="35" customHeight="1" x14ac:dyDescent="0.2">
      <c r="B23" s="22" t="s">
        <v>465</v>
      </c>
      <c r="C23" s="6">
        <v>24</v>
      </c>
      <c r="D23" s="7">
        <v>0.18143902384953201</v>
      </c>
      <c r="E23" s="7">
        <v>6.5177804366591402E-2</v>
      </c>
      <c r="F23" s="8">
        <v>0.11626121948294101</v>
      </c>
      <c r="G23" s="32"/>
      <c r="H23" s="33">
        <v>19</v>
      </c>
      <c r="I23" s="24">
        <v>0.1482</v>
      </c>
      <c r="J23" s="24">
        <v>6.7500000000000004E-2</v>
      </c>
      <c r="K23" s="8">
        <v>8.0699999999999994E-2</v>
      </c>
      <c r="L23" s="32"/>
      <c r="M23" s="36">
        <v>-3.3239023849532298E-2</v>
      </c>
      <c r="N23" s="36">
        <v>-3.5561219482940901E-2</v>
      </c>
      <c r="O23" s="35" t="s">
        <v>466</v>
      </c>
    </row>
    <row r="24" spans="2:15" ht="16.5" customHeight="1" x14ac:dyDescent="0.2">
      <c r="B24" s="340" t="s">
        <v>467</v>
      </c>
      <c r="C24" s="309"/>
      <c r="D24" s="309"/>
      <c r="E24" s="309"/>
      <c r="F24" s="309"/>
      <c r="G24" s="309"/>
      <c r="H24" s="309"/>
      <c r="I24" s="309"/>
      <c r="J24" s="309"/>
      <c r="K24" s="309"/>
      <c r="L24" s="309"/>
      <c r="M24" s="309"/>
      <c r="N24" s="309"/>
      <c r="O24" s="309"/>
    </row>
    <row r="25" spans="2:15" ht="39" customHeight="1" x14ac:dyDescent="0.2">
      <c r="B25" s="22" t="s">
        <v>468</v>
      </c>
      <c r="C25" s="6">
        <v>141</v>
      </c>
      <c r="D25" s="7">
        <v>0.28023746194126098</v>
      </c>
      <c r="E25" s="7">
        <v>7.6777769679421806E-2</v>
      </c>
      <c r="F25" s="8">
        <v>0.20345969226183899</v>
      </c>
      <c r="G25" s="32"/>
      <c r="H25" s="33">
        <v>105</v>
      </c>
      <c r="I25" s="24">
        <v>0.24410000000000001</v>
      </c>
      <c r="J25" s="24">
        <v>7.6999999999999999E-2</v>
      </c>
      <c r="K25" s="8">
        <v>0.1671</v>
      </c>
      <c r="L25" s="32"/>
      <c r="M25" s="36">
        <v>-3.6137461941261002E-2</v>
      </c>
      <c r="N25" s="36">
        <v>-3.6359692261839202E-2</v>
      </c>
      <c r="O25" s="35" t="s">
        <v>469</v>
      </c>
    </row>
    <row r="26" spans="2:15" ht="46" customHeight="1" x14ac:dyDescent="0.2">
      <c r="B26" s="22" t="s">
        <v>470</v>
      </c>
      <c r="C26" s="6">
        <v>30</v>
      </c>
      <c r="D26" s="7">
        <v>0.24243630136578101</v>
      </c>
      <c r="E26" s="7">
        <v>7.3664402974752796E-2</v>
      </c>
      <c r="F26" s="8">
        <v>0.16877189839102799</v>
      </c>
      <c r="G26" s="32"/>
      <c r="H26" s="33">
        <v>14</v>
      </c>
      <c r="I26" s="24">
        <v>0.18260000000000001</v>
      </c>
      <c r="J26" s="24">
        <v>7.9200000000000007E-2</v>
      </c>
      <c r="K26" s="8">
        <v>0.10340000000000001</v>
      </c>
      <c r="L26" s="32"/>
      <c r="M26" s="36">
        <v>-5.9836301365781101E-2</v>
      </c>
      <c r="N26" s="36">
        <v>-6.5371898391028402E-2</v>
      </c>
      <c r="O26" s="35" t="s">
        <v>471</v>
      </c>
    </row>
    <row r="27" spans="2:15" ht="16.5" customHeight="1" x14ac:dyDescent="0.2">
      <c r="B27" s="340" t="s">
        <v>472</v>
      </c>
      <c r="C27" s="309"/>
      <c r="D27" s="309"/>
      <c r="E27" s="309"/>
      <c r="F27" s="309"/>
      <c r="G27" s="309"/>
      <c r="H27" s="309"/>
      <c r="I27" s="309"/>
      <c r="J27" s="309"/>
      <c r="K27" s="309"/>
      <c r="L27" s="309"/>
      <c r="M27" s="309"/>
      <c r="N27" s="309"/>
      <c r="O27" s="309"/>
    </row>
    <row r="28" spans="2:15" ht="47" customHeight="1" x14ac:dyDescent="0.2">
      <c r="B28" s="47" t="s">
        <v>473</v>
      </c>
      <c r="C28" s="38">
        <v>66</v>
      </c>
      <c r="D28" s="39">
        <v>0.42044701520658101</v>
      </c>
      <c r="E28" s="39">
        <v>8.6126199474741205E-2</v>
      </c>
      <c r="F28" s="40">
        <v>0.33432081573184003</v>
      </c>
      <c r="G28" s="32"/>
      <c r="H28" s="41">
        <v>36</v>
      </c>
      <c r="I28" s="42">
        <v>0.4476</v>
      </c>
      <c r="J28" s="42">
        <v>9.7100000000000006E-2</v>
      </c>
      <c r="K28" s="40">
        <v>0.35049999999999998</v>
      </c>
      <c r="L28" s="32"/>
      <c r="M28" s="34">
        <v>2.71529847934186E-2</v>
      </c>
      <c r="N28" s="13">
        <v>1.6179184268159699E-2</v>
      </c>
      <c r="O28" s="35" t="s">
        <v>474</v>
      </c>
    </row>
    <row r="29" spans="2:15" ht="34" customHeight="1" x14ac:dyDescent="0.2">
      <c r="B29" s="48" t="s">
        <v>475</v>
      </c>
      <c r="C29" s="6">
        <v>26</v>
      </c>
      <c r="D29" s="7">
        <v>0.168513871009696</v>
      </c>
      <c r="E29" s="7">
        <v>8.8809901989611098E-2</v>
      </c>
      <c r="F29" s="8">
        <v>7.9703969020085197E-2</v>
      </c>
      <c r="G29" s="32"/>
      <c r="H29" s="33">
        <v>8</v>
      </c>
      <c r="I29" s="24">
        <v>-8.3500000000000005E-2</v>
      </c>
      <c r="J29" s="24">
        <v>7.6300000000000007E-2</v>
      </c>
      <c r="K29" s="11">
        <v>-0.1598</v>
      </c>
      <c r="L29" s="32"/>
      <c r="M29" s="36">
        <v>-0.25201387100969602</v>
      </c>
      <c r="N29" s="36">
        <v>-0.239503969020085</v>
      </c>
      <c r="O29" s="35" t="s">
        <v>476</v>
      </c>
    </row>
    <row r="30" spans="2:15" ht="39" customHeight="1" x14ac:dyDescent="0.2">
      <c r="B30" s="22" t="s">
        <v>477</v>
      </c>
      <c r="C30" s="6">
        <v>191</v>
      </c>
      <c r="D30" s="7">
        <v>0.115182198206561</v>
      </c>
      <c r="E30" s="7">
        <v>7.9350128669152198E-2</v>
      </c>
      <c r="F30" s="8">
        <v>3.5832069537408202E-2</v>
      </c>
      <c r="G30" s="32"/>
      <c r="H30" s="33">
        <v>114</v>
      </c>
      <c r="I30" s="24">
        <v>0.17910000000000001</v>
      </c>
      <c r="J30" s="24">
        <v>7.85E-2</v>
      </c>
      <c r="K30" s="8">
        <v>0.10059999999999999</v>
      </c>
      <c r="L30" s="32"/>
      <c r="M30" s="34">
        <v>6.3917801793439602E-2</v>
      </c>
      <c r="N30" s="34">
        <v>6.47679304625918E-2</v>
      </c>
      <c r="O30" s="35" t="s">
        <v>478</v>
      </c>
    </row>
    <row r="31" spans="2:15" ht="46" customHeight="1" x14ac:dyDescent="0.2">
      <c r="B31" s="47" t="s">
        <v>479</v>
      </c>
      <c r="C31" s="38">
        <v>104</v>
      </c>
      <c r="D31" s="39">
        <v>0.18347088165325301</v>
      </c>
      <c r="E31" s="39">
        <v>8.6148424288746403E-2</v>
      </c>
      <c r="F31" s="40">
        <v>9.7322457364506496E-2</v>
      </c>
      <c r="G31" s="32"/>
      <c r="H31" s="41">
        <v>66</v>
      </c>
      <c r="I31" s="42">
        <v>0.27229999999999999</v>
      </c>
      <c r="J31" s="42">
        <v>0.1055</v>
      </c>
      <c r="K31" s="40">
        <v>0.1668</v>
      </c>
      <c r="L31" s="32"/>
      <c r="M31" s="34">
        <v>8.8829118346747102E-2</v>
      </c>
      <c r="N31" s="34">
        <v>6.9477542635493494E-2</v>
      </c>
      <c r="O31" s="35" t="s">
        <v>480</v>
      </c>
    </row>
    <row r="32" spans="2:15" ht="38" customHeight="1" x14ac:dyDescent="0.2">
      <c r="B32" s="22" t="s">
        <v>481</v>
      </c>
      <c r="C32" s="6">
        <v>51</v>
      </c>
      <c r="D32" s="7">
        <v>7.7937357793291903E-2</v>
      </c>
      <c r="E32" s="7">
        <v>8.9276170442043903E-2</v>
      </c>
      <c r="F32" s="11">
        <v>-1.1338812648752E-2</v>
      </c>
      <c r="G32" s="32"/>
      <c r="H32" s="33">
        <v>31</v>
      </c>
      <c r="I32" s="24">
        <v>0.28399999999999997</v>
      </c>
      <c r="J32" s="24">
        <v>9.8900000000000002E-2</v>
      </c>
      <c r="K32" s="8">
        <v>0.18509999999999999</v>
      </c>
      <c r="L32" s="32"/>
      <c r="M32" s="34">
        <v>0.206062642206708</v>
      </c>
      <c r="N32" s="34">
        <v>0.19643881264875199</v>
      </c>
      <c r="O32" s="35" t="s">
        <v>482</v>
      </c>
    </row>
    <row r="33" spans="2:15" ht="48" customHeight="1" x14ac:dyDescent="0.2">
      <c r="B33" s="47" t="s">
        <v>483</v>
      </c>
      <c r="C33" s="38">
        <v>131</v>
      </c>
      <c r="D33" s="39">
        <v>0.23433732730964099</v>
      </c>
      <c r="E33" s="39">
        <v>8.5498623709759303E-2</v>
      </c>
      <c r="F33" s="40">
        <v>0.14883870359988199</v>
      </c>
      <c r="G33" s="32"/>
      <c r="H33" s="41">
        <v>57</v>
      </c>
      <c r="I33" s="42">
        <v>0.25469999999999998</v>
      </c>
      <c r="J33" s="42">
        <v>7.7200000000000005E-2</v>
      </c>
      <c r="K33" s="40">
        <v>0.17749999999999999</v>
      </c>
      <c r="L33" s="32"/>
      <c r="M33" s="34">
        <v>2.0362672690359102E-2</v>
      </c>
      <c r="N33" s="34">
        <v>2.8661296400118299E-2</v>
      </c>
      <c r="O33" s="35" t="s">
        <v>484</v>
      </c>
    </row>
    <row r="34" spans="2:15" ht="16.5" customHeight="1" x14ac:dyDescent="0.2">
      <c r="B34" s="340" t="s">
        <v>485</v>
      </c>
      <c r="C34" s="309"/>
      <c r="D34" s="309"/>
      <c r="E34" s="309"/>
      <c r="F34" s="309"/>
      <c r="G34" s="309"/>
      <c r="H34" s="309"/>
      <c r="I34" s="309"/>
      <c r="J34" s="309"/>
      <c r="K34" s="309"/>
      <c r="L34" s="309"/>
      <c r="M34" s="309"/>
      <c r="N34" s="309"/>
      <c r="O34" s="309"/>
    </row>
    <row r="35" spans="2:15" ht="42" customHeight="1" x14ac:dyDescent="0.2">
      <c r="B35" s="22" t="s">
        <v>486</v>
      </c>
      <c r="C35" s="6">
        <v>135</v>
      </c>
      <c r="D35" s="7">
        <v>0.35149058416489298</v>
      </c>
      <c r="E35" s="7">
        <v>8.4801548381200201E-2</v>
      </c>
      <c r="F35" s="8">
        <v>0.26668903578369302</v>
      </c>
      <c r="G35" s="32"/>
      <c r="H35" s="33">
        <v>112</v>
      </c>
      <c r="I35" s="24">
        <v>0.156</v>
      </c>
      <c r="J35" s="24">
        <v>8.9899999999999994E-2</v>
      </c>
      <c r="K35" s="8">
        <v>6.6000000000000003E-2</v>
      </c>
      <c r="L35" s="32"/>
      <c r="M35" s="36">
        <v>-0.19549058416489301</v>
      </c>
      <c r="N35" s="36">
        <v>-0.20068903578369299</v>
      </c>
      <c r="O35" s="35" t="s">
        <v>487</v>
      </c>
    </row>
    <row r="36" spans="2:15" ht="16.5" customHeight="1" x14ac:dyDescent="0.2">
      <c r="B36" s="340" t="s">
        <v>488</v>
      </c>
      <c r="C36" s="309"/>
      <c r="D36" s="309"/>
      <c r="E36" s="309"/>
      <c r="F36" s="309"/>
      <c r="G36" s="309"/>
      <c r="H36" s="309"/>
      <c r="I36" s="309"/>
      <c r="J36" s="309"/>
      <c r="K36" s="309"/>
      <c r="L36" s="309"/>
      <c r="M36" s="309"/>
      <c r="N36" s="309"/>
      <c r="O36" s="309"/>
    </row>
    <row r="37" spans="2:15" ht="43" customHeight="1" x14ac:dyDescent="0.2">
      <c r="B37" s="22" t="s">
        <v>489</v>
      </c>
      <c r="C37" s="6">
        <v>95</v>
      </c>
      <c r="D37" s="7">
        <v>0.57832112104074795</v>
      </c>
      <c r="E37" s="7">
        <v>7.5383905334422602E-2</v>
      </c>
      <c r="F37" s="8">
        <v>0.50293721570632499</v>
      </c>
      <c r="G37" s="32"/>
      <c r="H37" s="33">
        <v>79</v>
      </c>
      <c r="I37" s="24">
        <v>0.16009999999999999</v>
      </c>
      <c r="J37" s="24">
        <v>7.5999999999999998E-2</v>
      </c>
      <c r="K37" s="8">
        <v>8.4099999999999994E-2</v>
      </c>
      <c r="L37" s="32"/>
      <c r="M37" s="36">
        <v>-0.41822112104074799</v>
      </c>
      <c r="N37" s="36">
        <v>-0.41883721570632498</v>
      </c>
      <c r="O37" s="35" t="s">
        <v>490</v>
      </c>
    </row>
    <row r="38" spans="2:15" ht="60" customHeight="1" x14ac:dyDescent="0.2">
      <c r="B38" s="37" t="s">
        <v>491</v>
      </c>
      <c r="C38" s="38">
        <v>26</v>
      </c>
      <c r="D38" s="39">
        <v>7.7230418427786607E-2</v>
      </c>
      <c r="E38" s="39">
        <v>8.0824538246813599E-2</v>
      </c>
      <c r="F38" s="43">
        <v>-3.5941198190269602E-3</v>
      </c>
      <c r="G38" s="32"/>
      <c r="H38" s="41">
        <v>33</v>
      </c>
      <c r="I38" s="42">
        <v>2.2499999999999999E-2</v>
      </c>
      <c r="J38" s="42">
        <v>9.3799999999999994E-2</v>
      </c>
      <c r="K38" s="43">
        <v>-7.1300000000000002E-2</v>
      </c>
      <c r="L38" s="32"/>
      <c r="M38" s="36">
        <v>-5.4730418427786601E-2</v>
      </c>
      <c r="N38" s="36">
        <v>-6.7705880180972997E-2</v>
      </c>
      <c r="O38" s="35" t="s">
        <v>492</v>
      </c>
    </row>
    <row r="39" spans="2:15" ht="40" customHeight="1" x14ac:dyDescent="0.2">
      <c r="B39" s="44" t="s">
        <v>493</v>
      </c>
      <c r="C39" s="6">
        <v>75</v>
      </c>
      <c r="D39" s="7">
        <v>0.25077762007784299</v>
      </c>
      <c r="E39" s="7">
        <v>9.3834178956765393E-2</v>
      </c>
      <c r="F39" s="8">
        <v>0.156943441121078</v>
      </c>
      <c r="G39" s="32"/>
      <c r="H39" s="33">
        <v>35</v>
      </c>
      <c r="I39" s="24">
        <v>8.9800000000000005E-2</v>
      </c>
      <c r="J39" s="24">
        <v>8.1799999999999998E-2</v>
      </c>
      <c r="K39" s="13">
        <v>8.0000000000000002E-3</v>
      </c>
      <c r="L39" s="32"/>
      <c r="M39" s="36">
        <v>-0.160977620077843</v>
      </c>
      <c r="N39" s="36">
        <v>-0.14894344112107799</v>
      </c>
      <c r="O39" s="35" t="s">
        <v>494</v>
      </c>
    </row>
    <row r="40" spans="2:15" ht="23" customHeight="1" x14ac:dyDescent="0.2">
      <c r="B40" s="22" t="s">
        <v>495</v>
      </c>
      <c r="C40" s="6">
        <v>14</v>
      </c>
      <c r="D40" s="7">
        <v>6.63894846543433E-2</v>
      </c>
      <c r="E40" s="7">
        <v>9.0076094373812296E-2</v>
      </c>
      <c r="F40" s="11">
        <v>-2.3686609719468999E-2</v>
      </c>
      <c r="G40" s="32"/>
      <c r="H40" s="33">
        <v>8</v>
      </c>
      <c r="I40" s="24">
        <v>0.11990000000000001</v>
      </c>
      <c r="J40" s="24">
        <v>6.6900000000000001E-2</v>
      </c>
      <c r="K40" s="8">
        <v>5.2999999999999999E-2</v>
      </c>
      <c r="L40" s="32"/>
      <c r="M40" s="34">
        <v>5.3510515345656699E-2</v>
      </c>
      <c r="N40" s="34">
        <v>7.6686609719469001E-2</v>
      </c>
      <c r="O40" s="35" t="s">
        <v>496</v>
      </c>
    </row>
    <row r="41" spans="2:15" ht="16.5" customHeight="1" x14ac:dyDescent="0.2">
      <c r="B41" s="340" t="s">
        <v>497</v>
      </c>
      <c r="C41" s="309"/>
      <c r="D41" s="309"/>
      <c r="E41" s="309"/>
      <c r="F41" s="309"/>
      <c r="G41" s="309"/>
      <c r="H41" s="309"/>
      <c r="I41" s="309"/>
      <c r="J41" s="309"/>
      <c r="K41" s="309"/>
      <c r="L41" s="309"/>
      <c r="M41" s="309"/>
      <c r="N41" s="309"/>
      <c r="O41" s="309"/>
    </row>
    <row r="42" spans="2:15" ht="29" customHeight="1" x14ac:dyDescent="0.2">
      <c r="B42" s="22" t="s">
        <v>498</v>
      </c>
      <c r="C42" s="6">
        <v>36</v>
      </c>
      <c r="D42" s="7">
        <v>0.19310141707745099</v>
      </c>
      <c r="E42" s="7">
        <v>8.6158787259213401E-2</v>
      </c>
      <c r="F42" s="8">
        <v>0.106942629818237</v>
      </c>
      <c r="G42" s="32"/>
      <c r="H42" s="33">
        <v>27</v>
      </c>
      <c r="I42" s="24">
        <v>0.10589999999999999</v>
      </c>
      <c r="J42" s="24">
        <v>6.5299999999999997E-2</v>
      </c>
      <c r="K42" s="8">
        <v>4.0500000000000001E-2</v>
      </c>
      <c r="L42" s="32"/>
      <c r="M42" s="36">
        <v>-8.7201417077450702E-2</v>
      </c>
      <c r="N42" s="36">
        <v>-6.64426298182373E-2</v>
      </c>
      <c r="O42" s="35" t="s">
        <v>499</v>
      </c>
    </row>
    <row r="43" spans="2:15" ht="27" customHeight="1" x14ac:dyDescent="0.2">
      <c r="B43" s="22" t="s">
        <v>500</v>
      </c>
      <c r="C43" s="6">
        <v>193</v>
      </c>
      <c r="D43" s="7">
        <v>0.29200180704397599</v>
      </c>
      <c r="E43" s="7">
        <v>7.2081713587425697E-2</v>
      </c>
      <c r="F43" s="8">
        <v>0.219920093456551</v>
      </c>
      <c r="G43" s="32"/>
      <c r="H43" s="33">
        <v>204</v>
      </c>
      <c r="I43" s="24">
        <v>0.16980000000000001</v>
      </c>
      <c r="J43" s="24">
        <v>7.5399999999999995E-2</v>
      </c>
      <c r="K43" s="8">
        <v>9.4399999999999998E-2</v>
      </c>
      <c r="L43" s="32"/>
      <c r="M43" s="36">
        <v>-0.122201807043976</v>
      </c>
      <c r="N43" s="36">
        <v>-0.12552009345655099</v>
      </c>
      <c r="O43" s="35" t="s">
        <v>501</v>
      </c>
    </row>
    <row r="44" spans="2:15" ht="44" customHeight="1" x14ac:dyDescent="0.2">
      <c r="B44" s="22" t="s">
        <v>502</v>
      </c>
      <c r="C44" s="6">
        <v>139</v>
      </c>
      <c r="D44" s="7">
        <v>0.37247357663085801</v>
      </c>
      <c r="E44" s="7">
        <v>7.7887542700749005E-2</v>
      </c>
      <c r="F44" s="8">
        <v>0.29458603393010901</v>
      </c>
      <c r="G44" s="32"/>
      <c r="H44" s="33">
        <v>110</v>
      </c>
      <c r="I44" s="24">
        <v>0.34420000000000001</v>
      </c>
      <c r="J44" s="24">
        <v>7.0300000000000001E-2</v>
      </c>
      <c r="K44" s="8">
        <v>0.27389999999999998</v>
      </c>
      <c r="L44" s="32"/>
      <c r="M44" s="36">
        <v>-2.8273576630857701E-2</v>
      </c>
      <c r="N44" s="36">
        <v>-2.0686033930108799E-2</v>
      </c>
      <c r="O44" s="35" t="s">
        <v>503</v>
      </c>
    </row>
  </sheetData>
  <mergeCells count="14">
    <mergeCell ref="B27:O27"/>
    <mergeCell ref="B1:O1"/>
    <mergeCell ref="H3:L3"/>
    <mergeCell ref="B13:O13"/>
    <mergeCell ref="B41:O41"/>
    <mergeCell ref="B24:O24"/>
    <mergeCell ref="B2:O2"/>
    <mergeCell ref="B3:F3"/>
    <mergeCell ref="B10:O10"/>
    <mergeCell ref="B5:O5"/>
    <mergeCell ref="B19:O19"/>
    <mergeCell ref="M3:N3"/>
    <mergeCell ref="B34:O34"/>
    <mergeCell ref="B36:O36"/>
  </mergeCells>
  <pageMargins left="0.75" right="0.75" top="1" bottom="1" header="0.511811023622047" footer="0.511811023622047"/>
  <pageSetup paperSize="9" orientation="portrait" horizontalDpi="300" verticalDpi="30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L52"/>
  <sheetViews>
    <sheetView workbookViewId="0"/>
  </sheetViews>
  <sheetFormatPr baseColWidth="10" defaultColWidth="8.83203125" defaultRowHeight="15" x14ac:dyDescent="0.2"/>
  <cols>
    <col min="1" max="1" width="42" customWidth="1"/>
    <col min="2" max="3" width="28" customWidth="1"/>
    <col min="4" max="4" width="38" customWidth="1"/>
    <col min="5" max="5" width="32" customWidth="1"/>
    <col min="6" max="6" width="22" customWidth="1"/>
    <col min="7" max="7" width="20" customWidth="1"/>
    <col min="8" max="8" width="8" customWidth="1"/>
  </cols>
  <sheetData>
    <row r="1" spans="1:12" ht="30" customHeight="1" x14ac:dyDescent="0.2">
      <c r="A1" s="323" t="s">
        <v>571</v>
      </c>
      <c r="B1" s="309"/>
      <c r="C1" s="309"/>
      <c r="D1" s="309"/>
      <c r="E1" s="309"/>
      <c r="F1" s="309"/>
      <c r="G1" s="309"/>
      <c r="H1" s="309"/>
      <c r="I1" s="309"/>
      <c r="J1" s="309"/>
      <c r="K1" s="309"/>
      <c r="L1" s="309"/>
    </row>
    <row r="2" spans="1:12" ht="32" customHeight="1" x14ac:dyDescent="0.2">
      <c r="A2" s="332" t="s">
        <v>572</v>
      </c>
      <c r="B2" s="309"/>
      <c r="C2" s="309"/>
      <c r="D2" s="309"/>
      <c r="E2" s="309"/>
      <c r="F2" s="309"/>
      <c r="G2" s="309"/>
      <c r="H2" s="309"/>
      <c r="I2" s="309"/>
      <c r="J2" s="309"/>
      <c r="K2" s="309"/>
      <c r="L2" s="309"/>
    </row>
    <row r="4" spans="1:12" ht="22" customHeight="1" x14ac:dyDescent="0.2">
      <c r="A4" s="383" t="s">
        <v>573</v>
      </c>
      <c r="B4" s="309"/>
      <c r="C4" s="309"/>
      <c r="D4" s="309"/>
      <c r="E4" s="309"/>
      <c r="F4" s="309"/>
      <c r="G4" s="309"/>
      <c r="H4" s="309"/>
      <c r="I4" s="309"/>
      <c r="J4" s="309"/>
      <c r="K4" s="309"/>
      <c r="L4" s="309"/>
    </row>
    <row r="5" spans="1:12" ht="28" customHeight="1" x14ac:dyDescent="0.2">
      <c r="A5" s="144" t="s">
        <v>22</v>
      </c>
      <c r="B5" s="144" t="s">
        <v>574</v>
      </c>
      <c r="C5" s="144" t="s">
        <v>509</v>
      </c>
      <c r="D5" s="144" t="s">
        <v>575</v>
      </c>
      <c r="E5" s="144" t="s">
        <v>576</v>
      </c>
      <c r="F5" s="144" t="s">
        <v>577</v>
      </c>
      <c r="G5" s="144" t="s">
        <v>578</v>
      </c>
    </row>
    <row r="6" spans="1:12" ht="18" customHeight="1" x14ac:dyDescent="0.2">
      <c r="A6" s="160" t="s">
        <v>10</v>
      </c>
      <c r="B6" s="161" t="s">
        <v>579</v>
      </c>
      <c r="C6" s="162" t="s">
        <v>580</v>
      </c>
      <c r="D6" s="163">
        <f>Policy_Summary!C12</f>
        <v>2.2499999999999999E-2</v>
      </c>
      <c r="E6" s="163">
        <f>Policy_Summary!D12</f>
        <v>9.3799999999999994E-2</v>
      </c>
      <c r="F6" s="164">
        <f>Policy_Summary!E12</f>
        <v>-7.1300000000000002E-2</v>
      </c>
      <c r="G6" s="165">
        <f>Policy_Summary!E12*100</f>
        <v>-7.13</v>
      </c>
    </row>
    <row r="7" spans="1:12" ht="18" customHeight="1" x14ac:dyDescent="0.2">
      <c r="A7" s="166" t="s">
        <v>12</v>
      </c>
      <c r="B7" s="167" t="s">
        <v>579</v>
      </c>
      <c r="C7" s="168" t="s">
        <v>581</v>
      </c>
      <c r="D7" s="169">
        <f>Policy_Summary!C13</f>
        <v>3.7199999999999997E-2</v>
      </c>
      <c r="E7" s="169">
        <f>Policy_Summary!D13</f>
        <v>6.2199999999999998E-2</v>
      </c>
      <c r="F7" s="170">
        <f>Policy_Summary!E13</f>
        <v>-2.5000000000000001E-2</v>
      </c>
      <c r="G7" s="171">
        <f>Policy_Summary!E13*100</f>
        <v>-2.5</v>
      </c>
    </row>
    <row r="8" spans="1:12" ht="18" customHeight="1" x14ac:dyDescent="0.2">
      <c r="A8" s="160" t="s">
        <v>14</v>
      </c>
      <c r="B8" s="161" t="s">
        <v>579</v>
      </c>
      <c r="C8" s="162" t="s">
        <v>582</v>
      </c>
      <c r="D8" s="163">
        <f>Policy_Summary!C14</f>
        <v>6.7199999999999996E-2</v>
      </c>
      <c r="E8" s="163">
        <f>Policy_Summary!D14</f>
        <v>7.7600000000000002E-2</v>
      </c>
      <c r="F8" s="164">
        <f>Policy_Summary!E14</f>
        <v>-1.04E-2</v>
      </c>
      <c r="G8" s="165">
        <f>Policy_Summary!E14*100</f>
        <v>-1.04</v>
      </c>
    </row>
    <row r="9" spans="1:12" ht="18" customHeight="1" x14ac:dyDescent="0.2">
      <c r="A9" s="166" t="s">
        <v>16</v>
      </c>
      <c r="B9" s="167" t="s">
        <v>579</v>
      </c>
      <c r="C9" s="168" t="s">
        <v>583</v>
      </c>
      <c r="D9" s="169">
        <f>Policy_Summary!C15</f>
        <v>3.1699999999999999E-2</v>
      </c>
      <c r="E9" s="169">
        <f>Policy_Summary!D15</f>
        <v>4.48E-2</v>
      </c>
      <c r="F9" s="170">
        <f>Policy_Summary!E15</f>
        <v>-1.3100000000000001E-2</v>
      </c>
      <c r="G9" s="171">
        <f>Policy_Summary!E15*100</f>
        <v>-1.31</v>
      </c>
    </row>
    <row r="10" spans="1:12" ht="18" customHeight="1" x14ac:dyDescent="0.2">
      <c r="A10" s="160" t="s">
        <v>18</v>
      </c>
      <c r="B10" s="161" t="s">
        <v>579</v>
      </c>
      <c r="C10" s="162" t="s">
        <v>584</v>
      </c>
      <c r="D10" s="163">
        <f>Policy_Summary!C16</f>
        <v>8.9800000000000005E-2</v>
      </c>
      <c r="E10" s="163">
        <f>Policy_Summary!D16</f>
        <v>8.1799999999999998E-2</v>
      </c>
      <c r="F10" s="164">
        <f>Policy_Summary!E16</f>
        <v>8.0000000000000106E-3</v>
      </c>
      <c r="G10" s="165">
        <f>Policy_Summary!E16*100</f>
        <v>0.80000000000000104</v>
      </c>
    </row>
    <row r="11" spans="1:12" ht="24" customHeight="1" x14ac:dyDescent="0.2">
      <c r="A11" s="373" t="s">
        <v>585</v>
      </c>
      <c r="B11" s="316"/>
      <c r="C11" s="317"/>
      <c r="D11" s="172">
        <f>AVERAGE(D6:D10)</f>
        <v>4.9680000000000002E-2</v>
      </c>
      <c r="E11" s="173"/>
      <c r="F11" s="172">
        <f>AVERAGE(F6:F10)</f>
        <v>-2.2359999999999998E-2</v>
      </c>
      <c r="G11" s="174">
        <f>AVERAGE(G6:G10)</f>
        <v>-2.2359999999999998</v>
      </c>
    </row>
    <row r="12" spans="1:12" ht="22" customHeight="1" x14ac:dyDescent="0.2">
      <c r="A12" s="306" t="s">
        <v>586</v>
      </c>
      <c r="B12" s="304"/>
      <c r="C12" s="304"/>
      <c r="D12" s="304"/>
      <c r="E12" s="304"/>
      <c r="F12" s="304"/>
      <c r="G12" s="304"/>
      <c r="H12" s="304"/>
      <c r="I12" s="304"/>
      <c r="J12" s="304"/>
      <c r="K12" s="304"/>
      <c r="L12" s="305"/>
    </row>
    <row r="14" spans="1:12" ht="22" customHeight="1" x14ac:dyDescent="0.2">
      <c r="A14" s="325" t="s">
        <v>587</v>
      </c>
      <c r="B14" s="309"/>
      <c r="C14" s="309"/>
      <c r="D14" s="309"/>
      <c r="E14" s="309"/>
      <c r="F14" s="309"/>
      <c r="G14" s="309"/>
      <c r="H14" s="309"/>
      <c r="I14" s="309"/>
      <c r="J14" s="309"/>
      <c r="K14" s="309"/>
      <c r="L14" s="309"/>
    </row>
    <row r="15" spans="1:12" ht="44" customHeight="1" x14ac:dyDescent="0.2">
      <c r="A15" s="372" t="s">
        <v>588</v>
      </c>
      <c r="B15" s="309"/>
      <c r="C15" s="309"/>
      <c r="D15" s="309"/>
      <c r="E15" s="309"/>
      <c r="F15" s="309"/>
      <c r="G15" s="309"/>
      <c r="H15" s="309"/>
      <c r="I15" s="309"/>
      <c r="J15" s="309"/>
      <c r="K15" s="309"/>
      <c r="L15" s="309"/>
    </row>
    <row r="16" spans="1:12" ht="20" customHeight="1" x14ac:dyDescent="0.2">
      <c r="A16" s="144" t="s">
        <v>589</v>
      </c>
      <c r="B16" s="144" t="s">
        <v>574</v>
      </c>
      <c r="C16" s="144" t="s">
        <v>590</v>
      </c>
      <c r="D16" s="144" t="s">
        <v>591</v>
      </c>
      <c r="E16" s="144" t="s">
        <v>592</v>
      </c>
      <c r="F16" s="144" t="s">
        <v>593</v>
      </c>
      <c r="G16" s="144" t="s">
        <v>594</v>
      </c>
    </row>
    <row r="17" spans="1:12" ht="22" customHeight="1" x14ac:dyDescent="0.2">
      <c r="A17" s="175" t="s">
        <v>595</v>
      </c>
      <c r="B17" s="176" t="s">
        <v>76</v>
      </c>
      <c r="C17" s="177" t="s">
        <v>596</v>
      </c>
      <c r="D17" s="178">
        <f>Full_EVA_2026_Raw!C66</f>
        <v>309</v>
      </c>
      <c r="E17" s="179">
        <f>Full_EVA_2026_Raw!C66</f>
        <v>309</v>
      </c>
      <c r="F17" s="180" t="s">
        <v>597</v>
      </c>
      <c r="G17" s="181" t="s">
        <v>598</v>
      </c>
    </row>
    <row r="18" spans="1:12" ht="22" customHeight="1" x14ac:dyDescent="0.2">
      <c r="A18" s="182" t="s">
        <v>599</v>
      </c>
      <c r="B18" s="183" t="s">
        <v>76</v>
      </c>
      <c r="C18" s="184" t="s">
        <v>600</v>
      </c>
      <c r="D18" s="185">
        <f>Full_EVA_2026_Raw!E66</f>
        <v>9.3399999999999997E-2</v>
      </c>
      <c r="E18" s="186">
        <f>Full_EVA_2026_Raw!E66</f>
        <v>9.3399999999999997E-2</v>
      </c>
      <c r="F18" s="187" t="s">
        <v>601</v>
      </c>
      <c r="G18" s="188" t="s">
        <v>598</v>
      </c>
    </row>
    <row r="19" spans="1:12" ht="22" customHeight="1" x14ac:dyDescent="0.2">
      <c r="A19" s="175" t="s">
        <v>193</v>
      </c>
      <c r="B19" s="176" t="s">
        <v>76</v>
      </c>
      <c r="C19" s="177" t="s">
        <v>602</v>
      </c>
      <c r="D19" s="189">
        <f>Full_EVA_2026_Raw!F66</f>
        <v>0.19969999999999999</v>
      </c>
      <c r="E19" s="190">
        <f>Full_EVA_2026_Raw!F66</f>
        <v>0.19969999999999999</v>
      </c>
      <c r="F19" s="180" t="s">
        <v>603</v>
      </c>
      <c r="G19" s="181" t="s">
        <v>598</v>
      </c>
    </row>
    <row r="20" spans="1:12" ht="22" customHeight="1" x14ac:dyDescent="0.2">
      <c r="A20" s="182" t="s">
        <v>604</v>
      </c>
      <c r="B20" s="183" t="s">
        <v>76</v>
      </c>
      <c r="C20" s="184" t="s">
        <v>605</v>
      </c>
      <c r="D20" s="185">
        <f>Full_EVA_2026_Raw!G66</f>
        <v>0</v>
      </c>
      <c r="E20" s="186">
        <f>Full_EVA_2026_Raw!G66</f>
        <v>0</v>
      </c>
      <c r="F20" s="187" t="s">
        <v>606</v>
      </c>
      <c r="G20" s="188" t="s">
        <v>598</v>
      </c>
    </row>
    <row r="21" spans="1:12" ht="22" customHeight="1" x14ac:dyDescent="0.2">
      <c r="A21" s="175" t="s">
        <v>607</v>
      </c>
      <c r="B21" s="176" t="s">
        <v>608</v>
      </c>
      <c r="C21" s="177" t="s">
        <v>609</v>
      </c>
      <c r="D21" s="189">
        <f>D11</f>
        <v>4.9680000000000002E-2</v>
      </c>
      <c r="E21" s="190">
        <f>D11</f>
        <v>4.9680000000000002E-2</v>
      </c>
      <c r="F21" s="180" t="s">
        <v>610</v>
      </c>
      <c r="G21" s="181" t="s">
        <v>598</v>
      </c>
    </row>
    <row r="22" spans="1:12" ht="22" customHeight="1" x14ac:dyDescent="0.2">
      <c r="A22" s="182" t="s">
        <v>611</v>
      </c>
      <c r="B22" s="183" t="s">
        <v>608</v>
      </c>
      <c r="C22" s="184">
        <f>Full_EVA_2026_Raw!E66 / D11</f>
        <v>1.8800322061191626</v>
      </c>
      <c r="D22" s="191">
        <f>Full_EVA_2026_Raw!E66/D11</f>
        <v>1.8800322061191626</v>
      </c>
      <c r="E22" s="192">
        <f>Full_EVA_2026_Raw!E66/D11</f>
        <v>1.8800322061191626</v>
      </c>
      <c r="F22" s="187" t="s">
        <v>612</v>
      </c>
      <c r="G22" s="188" t="s">
        <v>598</v>
      </c>
    </row>
    <row r="23" spans="1:12" ht="22" customHeight="1" x14ac:dyDescent="0.2">
      <c r="A23" s="175" t="s">
        <v>613</v>
      </c>
      <c r="B23" s="176" t="s">
        <v>608</v>
      </c>
      <c r="C23" s="177" t="s">
        <v>614</v>
      </c>
      <c r="D23" s="189">
        <f>F11</f>
        <v>-2.2359999999999998E-2</v>
      </c>
      <c r="E23" s="190">
        <f>F11</f>
        <v>-2.2359999999999998E-2</v>
      </c>
      <c r="F23" s="180" t="s">
        <v>615</v>
      </c>
      <c r="G23" s="181" t="s">
        <v>598</v>
      </c>
    </row>
    <row r="24" spans="1:12" ht="22" customHeight="1" x14ac:dyDescent="0.2">
      <c r="A24" s="182" t="s">
        <v>616</v>
      </c>
      <c r="B24" s="183" t="s">
        <v>608</v>
      </c>
      <c r="C24" s="184" t="s">
        <v>617</v>
      </c>
      <c r="D24" s="193">
        <f>Full_EVA_2026_Raw!G66-F11</f>
        <v>2.2359999999999998E-2</v>
      </c>
      <c r="E24" s="194">
        <f>Full_EVA_2026_Raw!G66-F11</f>
        <v>2.2359999999999998E-2</v>
      </c>
      <c r="F24" s="187" t="s">
        <v>618</v>
      </c>
      <c r="G24" s="188" t="s">
        <v>598</v>
      </c>
    </row>
    <row r="26" spans="1:12" ht="22" customHeight="1" x14ac:dyDescent="0.2">
      <c r="A26" s="371" t="s">
        <v>619</v>
      </c>
      <c r="B26" s="309"/>
      <c r="C26" s="309"/>
      <c r="D26" s="309"/>
      <c r="E26" s="309"/>
      <c r="F26" s="309"/>
      <c r="G26" s="309"/>
      <c r="H26" s="309"/>
      <c r="I26" s="309"/>
      <c r="J26" s="309"/>
      <c r="K26" s="309"/>
      <c r="L26" s="309"/>
    </row>
    <row r="27" spans="1:12" ht="36" customHeight="1" x14ac:dyDescent="0.2">
      <c r="A27" s="382" t="s">
        <v>620</v>
      </c>
      <c r="B27" s="309"/>
      <c r="C27" s="309"/>
      <c r="D27" s="309"/>
      <c r="E27" s="309"/>
      <c r="F27" s="309"/>
      <c r="G27" s="309"/>
      <c r="H27" s="309"/>
      <c r="I27" s="309"/>
      <c r="J27" s="309"/>
      <c r="K27" s="309"/>
      <c r="L27" s="309"/>
    </row>
    <row r="28" spans="1:12" ht="20" customHeight="1" x14ac:dyDescent="0.2">
      <c r="A28" s="195" t="s">
        <v>589</v>
      </c>
      <c r="B28" s="195" t="s">
        <v>574</v>
      </c>
      <c r="C28" s="195" t="s">
        <v>590</v>
      </c>
      <c r="D28" s="195" t="s">
        <v>591</v>
      </c>
      <c r="E28" s="195" t="s">
        <v>592</v>
      </c>
      <c r="F28" s="195" t="s">
        <v>593</v>
      </c>
      <c r="G28" s="195" t="s">
        <v>594</v>
      </c>
    </row>
    <row r="29" spans="1:12" ht="22" customHeight="1" x14ac:dyDescent="0.2">
      <c r="A29" s="196" t="s">
        <v>621</v>
      </c>
      <c r="B29" s="197" t="s">
        <v>76</v>
      </c>
      <c r="C29" s="198" t="s">
        <v>622</v>
      </c>
      <c r="D29" s="199">
        <f>Full_EVA_2026_Raw!C14</f>
        <v>155</v>
      </c>
      <c r="E29" s="200">
        <f>Full_EVA_2026_Raw!C14</f>
        <v>155</v>
      </c>
      <c r="F29" s="201" t="s">
        <v>623</v>
      </c>
      <c r="G29" s="202" t="s">
        <v>598</v>
      </c>
    </row>
    <row r="30" spans="1:12" ht="22" customHeight="1" x14ac:dyDescent="0.2">
      <c r="A30" s="182" t="s">
        <v>624</v>
      </c>
      <c r="B30" s="183" t="s">
        <v>76</v>
      </c>
      <c r="C30" s="184" t="s">
        <v>625</v>
      </c>
      <c r="D30" s="185">
        <f>Full_EVA_2026_Raw!E14</f>
        <v>7.2300000000000003E-2</v>
      </c>
      <c r="E30" s="186">
        <f>Full_EVA_2026_Raw!E14</f>
        <v>7.2300000000000003E-2</v>
      </c>
      <c r="F30" s="187" t="s">
        <v>626</v>
      </c>
      <c r="G30" s="188" t="s">
        <v>598</v>
      </c>
    </row>
    <row r="31" spans="1:12" ht="22" customHeight="1" x14ac:dyDescent="0.2">
      <c r="A31" s="196" t="s">
        <v>193</v>
      </c>
      <c r="B31" s="197" t="s">
        <v>76</v>
      </c>
      <c r="C31" s="198" t="s">
        <v>627</v>
      </c>
      <c r="D31" s="203">
        <f>Full_EVA_2026_Raw!F14</f>
        <v>0.21060000000000001</v>
      </c>
      <c r="E31" s="204">
        <f>Full_EVA_2026_Raw!F14</f>
        <v>0.21060000000000001</v>
      </c>
      <c r="F31" s="201" t="s">
        <v>628</v>
      </c>
      <c r="G31" s="202" t="s">
        <v>598</v>
      </c>
    </row>
    <row r="32" spans="1:12" ht="22" customHeight="1" x14ac:dyDescent="0.2">
      <c r="A32" s="182" t="s">
        <v>629</v>
      </c>
      <c r="B32" s="183" t="s">
        <v>76</v>
      </c>
      <c r="C32" s="184" t="s">
        <v>630</v>
      </c>
      <c r="D32" s="185">
        <f>Full_EVA_2026_Raw!G14</f>
        <v>0</v>
      </c>
      <c r="E32" s="186">
        <f>Full_EVA_2026_Raw!G14</f>
        <v>0</v>
      </c>
      <c r="F32" s="187" t="s">
        <v>631</v>
      </c>
      <c r="G32" s="188" t="s">
        <v>598</v>
      </c>
    </row>
    <row r="33" spans="1:12" ht="22" customHeight="1" x14ac:dyDescent="0.2">
      <c r="A33" s="196" t="s">
        <v>632</v>
      </c>
      <c r="B33" s="197" t="s">
        <v>608</v>
      </c>
      <c r="C33" s="198" t="s">
        <v>633</v>
      </c>
      <c r="D33" s="205">
        <f>Full_EVA_2026_Raw!E14/D11</f>
        <v>1.4553140096618358</v>
      </c>
      <c r="E33" s="206">
        <f>Full_EVA_2026_Raw!E14/D11</f>
        <v>1.4553140096618358</v>
      </c>
      <c r="F33" s="201" t="s">
        <v>634</v>
      </c>
      <c r="G33" s="202" t="s">
        <v>598</v>
      </c>
    </row>
    <row r="34" spans="1:12" ht="28" customHeight="1" x14ac:dyDescent="0.2">
      <c r="A34" s="375" t="s">
        <v>635</v>
      </c>
      <c r="B34" s="376"/>
      <c r="C34" s="376"/>
      <c r="D34" s="376"/>
      <c r="E34" s="376"/>
      <c r="F34" s="376"/>
      <c r="G34" s="377"/>
    </row>
    <row r="36" spans="1:12" ht="22" customHeight="1" x14ac:dyDescent="0.2">
      <c r="A36" s="378" t="s">
        <v>636</v>
      </c>
      <c r="B36" s="309"/>
      <c r="C36" s="309"/>
      <c r="D36" s="309"/>
      <c r="E36" s="309"/>
      <c r="F36" s="309"/>
      <c r="G36" s="309"/>
      <c r="H36" s="309"/>
      <c r="I36" s="309"/>
      <c r="J36" s="309"/>
      <c r="K36" s="309"/>
      <c r="L36" s="309"/>
    </row>
    <row r="37" spans="1:12" ht="44" customHeight="1" x14ac:dyDescent="0.2">
      <c r="A37" s="374" t="s">
        <v>637</v>
      </c>
      <c r="B37" s="309"/>
      <c r="C37" s="309"/>
      <c r="D37" s="309"/>
      <c r="E37" s="309"/>
      <c r="F37" s="309"/>
      <c r="G37" s="309"/>
      <c r="H37" s="309"/>
      <c r="I37" s="309"/>
      <c r="J37" s="309"/>
      <c r="K37" s="309"/>
      <c r="L37" s="309"/>
    </row>
    <row r="38" spans="1:12" ht="20" customHeight="1" x14ac:dyDescent="0.2">
      <c r="A38" s="207" t="s">
        <v>589</v>
      </c>
      <c r="B38" s="207" t="s">
        <v>574</v>
      </c>
      <c r="C38" s="207" t="s">
        <v>590</v>
      </c>
      <c r="D38" s="207" t="s">
        <v>591</v>
      </c>
      <c r="E38" s="207" t="s">
        <v>592</v>
      </c>
      <c r="F38" s="207" t="s">
        <v>593</v>
      </c>
      <c r="G38" s="207" t="s">
        <v>594</v>
      </c>
    </row>
    <row r="39" spans="1:12" ht="22" customHeight="1" x14ac:dyDescent="0.2">
      <c r="A39" s="208" t="s">
        <v>638</v>
      </c>
      <c r="B39" s="209" t="s">
        <v>76</v>
      </c>
      <c r="C39" s="210" t="s">
        <v>639</v>
      </c>
      <c r="D39" s="211">
        <f>Full_EVA_2026_Raw!C24</f>
        <v>228</v>
      </c>
      <c r="E39" s="212">
        <f>Full_EVA_2026_Raw!C24</f>
        <v>228</v>
      </c>
      <c r="F39" s="213" t="s">
        <v>640</v>
      </c>
      <c r="G39" s="214" t="s">
        <v>598</v>
      </c>
    </row>
    <row r="40" spans="1:12" ht="22" customHeight="1" x14ac:dyDescent="0.2">
      <c r="A40" s="182" t="s">
        <v>641</v>
      </c>
      <c r="B40" s="183" t="s">
        <v>76</v>
      </c>
      <c r="C40" s="184" t="s">
        <v>642</v>
      </c>
      <c r="D40" s="185">
        <f>Full_EVA_2026_Raw!E24</f>
        <v>7.85E-2</v>
      </c>
      <c r="E40" s="186">
        <f>Full_EVA_2026_Raw!E24</f>
        <v>7.85E-2</v>
      </c>
      <c r="F40" s="187" t="s">
        <v>643</v>
      </c>
      <c r="G40" s="188" t="s">
        <v>598</v>
      </c>
    </row>
    <row r="41" spans="1:12" ht="22" customHeight="1" x14ac:dyDescent="0.2">
      <c r="A41" s="208" t="s">
        <v>193</v>
      </c>
      <c r="B41" s="209" t="s">
        <v>76</v>
      </c>
      <c r="C41" s="210" t="s">
        <v>644</v>
      </c>
      <c r="D41" s="215">
        <f>Full_EVA_2026_Raw!F24</f>
        <v>9.0999999999999998E-2</v>
      </c>
      <c r="E41" s="216">
        <f>Full_EVA_2026_Raw!F24</f>
        <v>9.0999999999999998E-2</v>
      </c>
      <c r="F41" s="213" t="s">
        <v>645</v>
      </c>
      <c r="G41" s="214" t="s">
        <v>598</v>
      </c>
    </row>
    <row r="42" spans="1:12" ht="22" customHeight="1" x14ac:dyDescent="0.2">
      <c r="A42" s="182" t="s">
        <v>646</v>
      </c>
      <c r="B42" s="183" t="s">
        <v>76</v>
      </c>
      <c r="C42" s="184" t="s">
        <v>647</v>
      </c>
      <c r="D42" s="185">
        <f>Full_EVA_2026_Raw!G24</f>
        <v>0</v>
      </c>
      <c r="E42" s="186">
        <f>Full_EVA_2026_Raw!G24</f>
        <v>0</v>
      </c>
      <c r="F42" s="187" t="s">
        <v>648</v>
      </c>
      <c r="G42" s="188" t="s">
        <v>598</v>
      </c>
    </row>
    <row r="43" spans="1:12" ht="22" customHeight="1" x14ac:dyDescent="0.2">
      <c r="A43" s="208" t="s">
        <v>649</v>
      </c>
      <c r="B43" s="209" t="s">
        <v>608</v>
      </c>
      <c r="C43" s="210" t="s">
        <v>650</v>
      </c>
      <c r="D43" s="217">
        <f>Full_EVA_2026_Raw!E24/D11</f>
        <v>1.5801127214170692</v>
      </c>
      <c r="E43" s="218">
        <f>Full_EVA_2026_Raw!E24/D11</f>
        <v>1.5801127214170692</v>
      </c>
      <c r="F43" s="213" t="s">
        <v>651</v>
      </c>
      <c r="G43" s="214" t="s">
        <v>598</v>
      </c>
    </row>
    <row r="44" spans="1:12" ht="22" customHeight="1" x14ac:dyDescent="0.2">
      <c r="A44" s="182" t="s">
        <v>652</v>
      </c>
      <c r="B44" s="183" t="s">
        <v>608</v>
      </c>
      <c r="C44" s="184" t="s">
        <v>653</v>
      </c>
      <c r="D44" s="193">
        <f>Full_EVA_2026_Raw!G24-F11</f>
        <v>2.2359999999999998E-2</v>
      </c>
      <c r="E44" s="194">
        <f>Full_EVA_2026_Raw!G24-F11</f>
        <v>2.2359999999999998E-2</v>
      </c>
      <c r="F44" s="187" t="s">
        <v>654</v>
      </c>
      <c r="G44" s="188" t="s">
        <v>598</v>
      </c>
    </row>
    <row r="45" spans="1:12" ht="28" customHeight="1" x14ac:dyDescent="0.2">
      <c r="A45" s="379" t="s">
        <v>655</v>
      </c>
      <c r="B45" s="380"/>
      <c r="C45" s="380"/>
      <c r="D45" s="380"/>
      <c r="E45" s="380"/>
      <c r="F45" s="380"/>
      <c r="G45" s="380"/>
      <c r="H45" s="380"/>
      <c r="I45" s="380"/>
      <c r="J45" s="380"/>
      <c r="K45" s="380"/>
      <c r="L45" s="381"/>
    </row>
    <row r="47" spans="1:12" ht="22" customHeight="1" x14ac:dyDescent="0.2">
      <c r="A47" s="326" t="s">
        <v>656</v>
      </c>
      <c r="B47" s="309"/>
      <c r="C47" s="309"/>
      <c r="D47" s="309"/>
      <c r="E47" s="309"/>
      <c r="F47" s="309"/>
      <c r="G47" s="309"/>
      <c r="H47" s="309"/>
      <c r="I47" s="309"/>
      <c r="J47" s="309"/>
      <c r="K47" s="309"/>
      <c r="L47" s="309"/>
    </row>
    <row r="48" spans="1:12" ht="28" customHeight="1" x14ac:dyDescent="0.2">
      <c r="A48" s="219" t="s">
        <v>22</v>
      </c>
      <c r="B48" s="219" t="s">
        <v>657</v>
      </c>
      <c r="C48" s="219" t="s">
        <v>658</v>
      </c>
      <c r="D48" s="219" t="s">
        <v>659</v>
      </c>
      <c r="E48" s="219" t="s">
        <v>660</v>
      </c>
      <c r="F48" s="219" t="s">
        <v>661</v>
      </c>
      <c r="G48" s="219" t="s">
        <v>662</v>
      </c>
      <c r="H48" s="219" t="s">
        <v>663</v>
      </c>
      <c r="I48" s="219" t="s">
        <v>664</v>
      </c>
    </row>
    <row r="49" spans="1:9" ht="20" customHeight="1" x14ac:dyDescent="0.2">
      <c r="A49" s="220" t="s">
        <v>665</v>
      </c>
      <c r="B49" s="221" t="s">
        <v>666</v>
      </c>
      <c r="C49" s="222">
        <f>D11</f>
        <v>4.9680000000000002E-2</v>
      </c>
      <c r="D49" s="223">
        <f>F11</f>
        <v>-2.2359999999999998E-2</v>
      </c>
      <c r="E49" s="221" t="s">
        <v>372</v>
      </c>
      <c r="F49" s="221" t="s">
        <v>372</v>
      </c>
      <c r="G49" s="224" t="s">
        <v>610</v>
      </c>
      <c r="H49" s="224" t="s">
        <v>667</v>
      </c>
      <c r="I49" s="224" t="s">
        <v>372</v>
      </c>
    </row>
    <row r="50" spans="1:9" ht="20" customHeight="1" x14ac:dyDescent="0.2">
      <c r="A50" s="225" t="s">
        <v>668</v>
      </c>
      <c r="B50" s="226">
        <f>Full_EVA_2026_Raw!C66</f>
        <v>309</v>
      </c>
      <c r="C50" s="227">
        <f>Full_EVA_2026_Raw!E66</f>
        <v>9.3399999999999997E-2</v>
      </c>
      <c r="D50" s="189">
        <f>Full_EVA_2026_Raw!G66</f>
        <v>0</v>
      </c>
      <c r="E50" s="228">
        <f>Full_EVA_2026_Raw!E66/D11</f>
        <v>1.8800322061191626</v>
      </c>
      <c r="F50" s="229">
        <f>Full_EVA_2026_Raw!G66-F11</f>
        <v>2.2359999999999998E-2</v>
      </c>
      <c r="G50" s="230" t="s">
        <v>601</v>
      </c>
      <c r="H50" s="230" t="s">
        <v>669</v>
      </c>
      <c r="I50" s="230" t="s">
        <v>670</v>
      </c>
    </row>
    <row r="51" spans="1:9" ht="20" customHeight="1" x14ac:dyDescent="0.2">
      <c r="A51" s="231" t="s">
        <v>671</v>
      </c>
      <c r="B51" s="232">
        <f>Full_EVA_2026_Raw!C14</f>
        <v>155</v>
      </c>
      <c r="C51" s="233">
        <f>Full_EVA_2026_Raw!E14</f>
        <v>7.2300000000000003E-2</v>
      </c>
      <c r="D51" s="203">
        <f>Full_EVA_2026_Raw!G14</f>
        <v>0</v>
      </c>
      <c r="E51" s="205">
        <f>Full_EVA_2026_Raw!E14/D11</f>
        <v>1.4553140096618358</v>
      </c>
      <c r="F51" s="234">
        <f>Full_EVA_2026_Raw!G14-F11</f>
        <v>2.2359999999999998E-2</v>
      </c>
      <c r="G51" s="235" t="s">
        <v>626</v>
      </c>
      <c r="H51" s="235" t="s">
        <v>672</v>
      </c>
      <c r="I51" s="235" t="s">
        <v>670</v>
      </c>
    </row>
    <row r="52" spans="1:9" ht="20" customHeight="1" x14ac:dyDescent="0.2">
      <c r="A52" s="236" t="s">
        <v>303</v>
      </c>
      <c r="B52" s="237">
        <f>Full_EVA_2026_Raw!C24</f>
        <v>228</v>
      </c>
      <c r="C52" s="238">
        <f>Full_EVA_2026_Raw!E24</f>
        <v>7.85E-2</v>
      </c>
      <c r="D52" s="215">
        <f>Full_EVA_2026_Raw!G24</f>
        <v>0</v>
      </c>
      <c r="E52" s="217">
        <f>Full_EVA_2026_Raw!E24/D11</f>
        <v>1.5801127214170692</v>
      </c>
      <c r="F52" s="239">
        <f>Full_EVA_2026_Raw!G24-F11</f>
        <v>2.2359999999999998E-2</v>
      </c>
      <c r="G52" s="240" t="s">
        <v>643</v>
      </c>
      <c r="H52" s="240" t="s">
        <v>673</v>
      </c>
      <c r="I52" s="240" t="s">
        <v>674</v>
      </c>
    </row>
  </sheetData>
  <mergeCells count="14">
    <mergeCell ref="A1:L1"/>
    <mergeCell ref="A37:L37"/>
    <mergeCell ref="A34:G34"/>
    <mergeCell ref="A36:L36"/>
    <mergeCell ref="A14:L14"/>
    <mergeCell ref="A27:L27"/>
    <mergeCell ref="A12:L12"/>
    <mergeCell ref="A4:L4"/>
    <mergeCell ref="A26:L26"/>
    <mergeCell ref="A2:L2"/>
    <mergeCell ref="A15:L15"/>
    <mergeCell ref="A11:C11"/>
    <mergeCell ref="A47:L47"/>
    <mergeCell ref="A45:L45"/>
  </mergeCell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15</vt:i4>
      </vt:variant>
    </vt:vector>
  </HeadingPairs>
  <TitlesOfParts>
    <vt:vector size="15" baseType="lpstr">
      <vt:lpstr>README</vt:lpstr>
      <vt:lpstr>Source_Registry</vt:lpstr>
      <vt:lpstr>Tier1_Comparison</vt:lpstr>
      <vt:lpstr>Policy_Summary</vt:lpstr>
      <vt:lpstr>Column_Definitions</vt:lpstr>
      <vt:lpstr>Full_EVA_2013_Raw</vt:lpstr>
      <vt:lpstr>Full_EVA_2014_Raw</vt:lpstr>
      <vt:lpstr>Full_EVA_2015_Raw</vt:lpstr>
      <vt:lpstr>Full_EVA_2016_Raw</vt:lpstr>
      <vt:lpstr>Full_EVA_2026_Raw</vt:lpstr>
      <vt:lpstr>Trend_2013_2026</vt:lpstr>
      <vt:lpstr>Methodology_Comparison</vt:lpstr>
      <vt:lpstr>Full_Sector_Comparison</vt:lpstr>
      <vt:lpstr>NAICS_3133_Comparison</vt:lpstr>
      <vt:lpstr>Paragraph_Derivations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Mark Rosenblatt</cp:lastModifiedBy>
  <cp:revision>0</cp:revision>
  <dcterms:created xsi:type="dcterms:W3CDTF">2026-03-16T14:28:04Z</dcterms:created>
  <dcterms:modified xsi:type="dcterms:W3CDTF">2026-03-30T21:13:15Z</dcterms:modified>
  <dc:language>en-US</dc:language>
</cp:coreProperties>
</file>